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Wrigh\Dropbox\. Wright-Gobbi Properties\0-Todd\Website - Layout - GW\"/>
    </mc:Choice>
  </mc:AlternateContent>
  <xr:revisionPtr revIDLastSave="0" documentId="13_ncr:1_{D13DAF78-44E5-450C-A744-81B62899AC9A}" xr6:coauthVersionLast="47" xr6:coauthVersionMax="47" xr10:uidLastSave="{00000000-0000-0000-0000-000000000000}"/>
  <bookViews>
    <workbookView xWindow="-108" yWindow="-108" windowWidth="23256" windowHeight="12456" xr2:uid="{A41F86B5-884C-4AC7-9420-C1F281818505}"/>
  </bookViews>
  <sheets>
    <sheet name="Analysis 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1" l="1"/>
  <c r="D21" i="1"/>
  <c r="J21" i="1" s="1"/>
  <c r="J24" i="1"/>
  <c r="J27" i="1" s="1"/>
  <c r="J10" i="1"/>
  <c r="J11" i="1"/>
  <c r="B6" i="1"/>
  <c r="D24" i="1" l="1"/>
  <c r="J26" i="1"/>
  <c r="J29" i="1" s="1"/>
  <c r="J9" i="1"/>
  <c r="J12" i="1" l="1"/>
  <c r="D25" i="1"/>
  <c r="D28" i="1" s="1"/>
  <c r="D29" i="1"/>
  <c r="D27" i="1" l="1"/>
</calcChain>
</file>

<file path=xl/sharedStrings.xml><?xml version="1.0" encoding="utf-8"?>
<sst xmlns="http://schemas.openxmlformats.org/spreadsheetml/2006/main" count="59" uniqueCount="58">
  <si>
    <t>PRO-FORMA ANALYSIS</t>
  </si>
  <si>
    <t>Listing Price:</t>
  </si>
  <si>
    <t>Sq.Ft.:</t>
  </si>
  <si>
    <t>Bed:</t>
  </si>
  <si>
    <t>Bath:</t>
  </si>
  <si>
    <t>Property Type:</t>
  </si>
  <si>
    <t># of Units:</t>
  </si>
  <si>
    <t>Lot Size:</t>
  </si>
  <si>
    <t>Age:</t>
  </si>
  <si>
    <t>$/Sq.ft.:</t>
  </si>
  <si>
    <t>RETURNS</t>
  </si>
  <si>
    <t>REVIEW</t>
  </si>
  <si>
    <t>Projected Rent:</t>
  </si>
  <si>
    <r>
      <t xml:space="preserve">Monthly </t>
    </r>
    <r>
      <rPr>
        <b/>
        <sz val="12"/>
        <color indexed="8"/>
        <rFont val="Calibri"/>
        <family val="2"/>
      </rPr>
      <t>Cash Flow:</t>
    </r>
  </si>
  <si>
    <t>REWARD</t>
  </si>
  <si>
    <r>
      <t>Annual</t>
    </r>
    <r>
      <rPr>
        <b/>
        <sz val="12"/>
        <color indexed="8"/>
        <rFont val="Calibri"/>
        <family val="2"/>
      </rPr>
      <t xml:space="preserve"> Cash Flow:</t>
    </r>
  </si>
  <si>
    <t>Cash on Cash ROI:</t>
  </si>
  <si>
    <t>CAP Rate:</t>
  </si>
  <si>
    <t>Total Cash Invested:</t>
  </si>
  <si>
    <t>LOAN ASSUMPTIONS</t>
  </si>
  <si>
    <t>Down Payment %:</t>
  </si>
  <si>
    <t>PI Payment:</t>
  </si>
  <si>
    <t>Monthly Insurance Estimate:</t>
  </si>
  <si>
    <t>Tax Rate:</t>
  </si>
  <si>
    <t>Tax Estimate:</t>
  </si>
  <si>
    <t>Loan Term (Years):</t>
  </si>
  <si>
    <t>PITI Payment:</t>
  </si>
  <si>
    <t>Annual Insurance Est.:</t>
  </si>
  <si>
    <t>Management:</t>
  </si>
  <si>
    <t>HOA, Mello Roos, &amp; Fees:</t>
  </si>
  <si>
    <t>Vacancy Estimate:</t>
  </si>
  <si>
    <t>Utility Estimate:</t>
  </si>
  <si>
    <t>Maintenance Estimate:</t>
  </si>
  <si>
    <t>Garbage:</t>
  </si>
  <si>
    <t>Total Monthly Expenses:</t>
  </si>
  <si>
    <t>Other Required Insurance:</t>
  </si>
  <si>
    <t>Repair Estimate:</t>
  </si>
  <si>
    <t>Estimated Expenses:</t>
  </si>
  <si>
    <t>Offer Price:</t>
  </si>
  <si>
    <t>Down Payment:</t>
  </si>
  <si>
    <t>Est. Closing Costs:</t>
  </si>
  <si>
    <t>This form is for informational purposes only!  All numbers are estimates and are considered not to be accurate and subject to change.  All buyers interested in purchasing real estate should hire professionals and perform due diligence to assure themselves as to the quality, value, condition, and desirability of any property.  Agent(s) is/are not licensed contractor(s), and no guarantees are made herein or implied.</t>
  </si>
  <si>
    <t>Area Class (A-D):</t>
  </si>
  <si>
    <t>Net Income:</t>
  </si>
  <si>
    <t>SFR</t>
  </si>
  <si>
    <t>B</t>
  </si>
  <si>
    <t>C</t>
  </si>
  <si>
    <t>Property Class (A-D):</t>
  </si>
  <si>
    <t>Property Address:</t>
  </si>
  <si>
    <t>123 Main Street, Sacramento CA 95814</t>
  </si>
  <si>
    <t>Loan Interest Rate:</t>
  </si>
  <si>
    <t>COMMENTS:</t>
  </si>
  <si>
    <t>EXPENSE ASSUMPTIONS</t>
  </si>
  <si>
    <t>Landscaping:</t>
  </si>
  <si>
    <t>Shaded cells automatically calculate.</t>
  </si>
  <si>
    <t>Insert information into the non shaded cells.</t>
  </si>
  <si>
    <t>To change the price you want to pay, just change B4 - "Listing Price"</t>
  </si>
  <si>
    <t>www.GobbiWright.com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</si>
</sst>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0.0%"/>
  </numFmts>
  <fonts count="19" x14ac:knownFonts="1">
    <font>
      <sz val="11"/>
      <color theme="1"/>
      <name val="Calibri"/>
      <family val="2"/>
      <scheme val="minor"/>
    </font>
    <font>
      <b/>
      <sz val="18"/>
      <color theme="1"/>
      <name val="Arial Black"/>
      <family val="2"/>
    </font>
    <font>
      <sz val="18"/>
      <color theme="1"/>
      <name val="Calibri"/>
      <family val="2"/>
      <scheme val="minor"/>
    </font>
    <font>
      <b/>
      <sz val="12"/>
      <color theme="1"/>
      <name val="Calibri"/>
      <family val="2"/>
      <scheme val="minor"/>
    </font>
    <font>
      <sz val="12"/>
      <color theme="1"/>
      <name val="Calibri"/>
      <family val="2"/>
      <scheme val="minor"/>
    </font>
    <font>
      <i/>
      <sz val="14"/>
      <color theme="1"/>
      <name val="Calibri"/>
      <family val="2"/>
      <scheme val="minor"/>
    </font>
    <font>
      <sz val="14"/>
      <color theme="1"/>
      <name val="Calibri"/>
      <family val="2"/>
      <scheme val="minor"/>
    </font>
    <font>
      <b/>
      <sz val="14"/>
      <color theme="1"/>
      <name val="Arial Black"/>
      <family val="2"/>
    </font>
    <font>
      <b/>
      <i/>
      <u/>
      <sz val="14"/>
      <color theme="1"/>
      <name val="Calibri"/>
      <family val="2"/>
      <scheme val="minor"/>
    </font>
    <font>
      <b/>
      <i/>
      <u/>
      <sz val="12"/>
      <color theme="1"/>
      <name val="Calibri"/>
      <family val="2"/>
      <scheme val="minor"/>
    </font>
    <font>
      <b/>
      <i/>
      <u/>
      <sz val="12"/>
      <color rgb="FFFF0000"/>
      <name val="Calibri"/>
      <family val="2"/>
      <scheme val="minor"/>
    </font>
    <font>
      <sz val="12"/>
      <color indexed="8"/>
      <name val="Calibri"/>
      <family val="2"/>
    </font>
    <font>
      <b/>
      <sz val="12"/>
      <color indexed="8"/>
      <name val="Calibri"/>
      <family val="2"/>
    </font>
    <font>
      <b/>
      <i/>
      <u/>
      <sz val="12"/>
      <color rgb="FF00B050"/>
      <name val="Calibri"/>
      <family val="2"/>
      <scheme val="minor"/>
    </font>
    <font>
      <b/>
      <sz val="14"/>
      <color theme="1"/>
      <name val="Calibri"/>
      <family val="2"/>
      <scheme val="minor"/>
    </font>
    <font>
      <b/>
      <sz val="12"/>
      <color theme="1"/>
      <name val="Arial Black"/>
      <family val="2"/>
    </font>
    <font>
      <sz val="10"/>
      <color theme="1"/>
      <name val="Calibri"/>
      <family val="2"/>
      <scheme val="minor"/>
    </font>
    <font>
      <u/>
      <sz val="11"/>
      <color theme="10"/>
      <name val="Calibri"/>
      <family val="2"/>
      <scheme val="minor"/>
    </font>
    <font>
      <u/>
      <sz val="20"/>
      <color theme="10"/>
      <name val="Calibri"/>
      <family val="2"/>
      <scheme val="minor"/>
    </font>
  </fonts>
  <fills count="3">
    <fill>
      <patternFill patternType="none"/>
    </fill>
    <fill>
      <patternFill patternType="gray125"/>
    </fill>
    <fill>
      <patternFill patternType="solid">
        <fgColor theme="2" tint="-9.9978637043366805E-2"/>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17" fillId="0" borderId="0" applyNumberFormat="0" applyFill="0" applyBorder="0" applyAlignment="0" applyProtection="0"/>
  </cellStyleXfs>
  <cellXfs count="102">
    <xf numFmtId="0" fontId="0" fillId="0" borderId="0" xfId="0"/>
    <xf numFmtId="0" fontId="2" fillId="0" borderId="0" xfId="0" applyFont="1"/>
    <xf numFmtId="0" fontId="3" fillId="0" borderId="4" xfId="0" applyFont="1" applyBorder="1" applyAlignment="1">
      <alignment horizontal="right"/>
    </xf>
    <xf numFmtId="0" fontId="4" fillId="0" borderId="0" xfId="0" applyFont="1"/>
    <xf numFmtId="0" fontId="4" fillId="0" borderId="7" xfId="0" applyFont="1" applyBorder="1"/>
    <xf numFmtId="0" fontId="4" fillId="0" borderId="0" xfId="0" applyFont="1" applyAlignment="1">
      <alignment horizontal="right"/>
    </xf>
    <xf numFmtId="0" fontId="4" fillId="0" borderId="4" xfId="0" applyFont="1" applyBorder="1" applyAlignment="1">
      <alignment horizontal="right"/>
    </xf>
    <xf numFmtId="0" fontId="5" fillId="0" borderId="8" xfId="0" applyFont="1" applyBorder="1" applyAlignment="1">
      <alignment horizontal="right"/>
    </xf>
    <xf numFmtId="0" fontId="6" fillId="0" borderId="9" xfId="0" applyFont="1" applyBorder="1"/>
    <xf numFmtId="0" fontId="6" fillId="0" borderId="10" xfId="0" applyFont="1" applyBorder="1"/>
    <xf numFmtId="0" fontId="6" fillId="0" borderId="0" xfId="0" applyFont="1"/>
    <xf numFmtId="0" fontId="8" fillId="0" borderId="0" xfId="0" applyFont="1" applyAlignment="1">
      <alignment horizontal="center"/>
    </xf>
    <xf numFmtId="164" fontId="4" fillId="0" borderId="0" xfId="0" applyNumberFormat="1" applyFont="1" applyAlignment="1">
      <alignment horizontal="right" vertical="center"/>
    </xf>
    <xf numFmtId="0" fontId="9" fillId="0" borderId="7" xfId="0" applyFont="1" applyBorder="1" applyAlignment="1">
      <alignment horizontal="center" vertical="center"/>
    </xf>
    <xf numFmtId="0" fontId="10" fillId="0" borderId="4" xfId="0" applyFont="1" applyBorder="1" applyAlignment="1">
      <alignment horizontal="center" vertical="center"/>
    </xf>
    <xf numFmtId="0" fontId="9" fillId="0" borderId="0" xfId="0" applyFont="1" applyAlignment="1">
      <alignment horizontal="center" vertical="center"/>
    </xf>
    <xf numFmtId="0" fontId="4" fillId="0" borderId="0" xfId="0" applyFont="1" applyAlignment="1">
      <alignment horizontal="right" vertical="center"/>
    </xf>
    <xf numFmtId="0" fontId="4" fillId="0" borderId="4" xfId="0" applyFont="1" applyBorder="1" applyAlignment="1">
      <alignment vertical="center"/>
    </xf>
    <xf numFmtId="165" fontId="4" fillId="0" borderId="7" xfId="0" applyNumberFormat="1" applyFont="1" applyBorder="1" applyAlignment="1">
      <alignment vertical="center"/>
    </xf>
    <xf numFmtId="0" fontId="4" fillId="0" borderId="0" xfId="0" applyFont="1" applyAlignment="1">
      <alignment vertical="center"/>
    </xf>
    <xf numFmtId="0" fontId="13" fillId="0" borderId="4" xfId="0" applyFont="1" applyBorder="1" applyAlignment="1">
      <alignment horizontal="left" vertical="center"/>
    </xf>
    <xf numFmtId="0" fontId="4" fillId="0" borderId="7" xfId="0" applyFont="1" applyBorder="1" applyAlignment="1">
      <alignment vertical="center"/>
    </xf>
    <xf numFmtId="164" fontId="4" fillId="0" borderId="7" xfId="0" applyNumberFormat="1" applyFont="1" applyBorder="1" applyAlignment="1">
      <alignment vertical="center"/>
    </xf>
    <xf numFmtId="0" fontId="3" fillId="0" borderId="14" xfId="0" applyFont="1" applyBorder="1" applyAlignment="1">
      <alignment horizontal="right" vertical="center"/>
    </xf>
    <xf numFmtId="0" fontId="6" fillId="0" borderId="8" xfId="0" applyFont="1" applyBorder="1"/>
    <xf numFmtId="0" fontId="6" fillId="0" borderId="9" xfId="0" applyFont="1" applyBorder="1" applyAlignment="1">
      <alignment horizontal="right"/>
    </xf>
    <xf numFmtId="164" fontId="6" fillId="0" borderId="9" xfId="0" applyNumberFormat="1" applyFont="1" applyBorder="1" applyAlignment="1">
      <alignment horizontal="center"/>
    </xf>
    <xf numFmtId="164" fontId="6" fillId="0" borderId="10" xfId="0" applyNumberFormat="1" applyFont="1" applyBorder="1"/>
    <xf numFmtId="0" fontId="5" fillId="0" borderId="0" xfId="0" applyFont="1"/>
    <xf numFmtId="164" fontId="4" fillId="0" borderId="4" xfId="0" applyNumberFormat="1" applyFont="1" applyBorder="1" applyAlignment="1">
      <alignment vertical="center"/>
    </xf>
    <xf numFmtId="9" fontId="3" fillId="2" borderId="11" xfId="0" applyNumberFormat="1" applyFont="1" applyFill="1" applyBorder="1" applyAlignment="1">
      <alignment horizontal="center" vertical="center"/>
    </xf>
    <xf numFmtId="164" fontId="4" fillId="0" borderId="0" xfId="0" applyNumberFormat="1" applyFont="1" applyAlignment="1">
      <alignment vertical="center"/>
    </xf>
    <xf numFmtId="164" fontId="3" fillId="2" borderId="12" xfId="0" applyNumberFormat="1" applyFont="1" applyFill="1" applyBorder="1" applyAlignment="1">
      <alignment horizontal="center" vertical="center"/>
    </xf>
    <xf numFmtId="164" fontId="4" fillId="0" borderId="8" xfId="0" applyNumberFormat="1" applyFont="1" applyBorder="1"/>
    <xf numFmtId="0" fontId="4" fillId="0" borderId="9" xfId="0" applyFont="1" applyBorder="1"/>
    <xf numFmtId="164" fontId="4" fillId="0" borderId="9" xfId="0" applyNumberFormat="1" applyFont="1" applyBorder="1"/>
    <xf numFmtId="0" fontId="4" fillId="0" borderId="10" xfId="0" applyFont="1" applyBorder="1"/>
    <xf numFmtId="0" fontId="7" fillId="0" borderId="4" xfId="0" applyFont="1" applyBorder="1" applyAlignment="1">
      <alignment horizontal="center" vertical="center"/>
    </xf>
    <xf numFmtId="0" fontId="7" fillId="0" borderId="0" xfId="0" applyFont="1" applyAlignment="1">
      <alignment horizontal="center" vertical="center"/>
    </xf>
    <xf numFmtId="164" fontId="4" fillId="2" borderId="12" xfId="0" applyNumberFormat="1" applyFont="1" applyFill="1" applyBorder="1" applyAlignment="1">
      <alignment horizontal="center" vertical="center"/>
    </xf>
    <xf numFmtId="0" fontId="5" fillId="0" borderId="0" xfId="0" applyFont="1" applyAlignment="1">
      <alignment vertical="center"/>
    </xf>
    <xf numFmtId="164" fontId="4" fillId="0" borderId="4" xfId="0" applyNumberFormat="1" applyFont="1" applyBorder="1"/>
    <xf numFmtId="164" fontId="4" fillId="0" borderId="0" xfId="0" applyNumberFormat="1" applyFont="1"/>
    <xf numFmtId="0" fontId="4" fillId="0" borderId="16" xfId="0" applyFont="1" applyBorder="1" applyAlignment="1">
      <alignment horizontal="left"/>
    </xf>
    <xf numFmtId="0" fontId="4" fillId="0" borderId="17" xfId="0" applyFont="1" applyBorder="1" applyAlignment="1">
      <alignment horizontal="left"/>
    </xf>
    <xf numFmtId="0" fontId="15" fillId="0" borderId="19" xfId="0" applyFont="1" applyBorder="1" applyAlignment="1">
      <alignment horizontal="left"/>
    </xf>
    <xf numFmtId="0" fontId="4" fillId="0" borderId="16" xfId="0" applyFont="1" applyBorder="1"/>
    <xf numFmtId="0" fontId="7" fillId="0" borderId="1" xfId="0" applyFont="1" applyBorder="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164" fontId="4" fillId="0" borderId="12" xfId="0" applyNumberFormat="1" applyFont="1" applyBorder="1" applyAlignment="1">
      <alignment horizontal="center" vertical="center"/>
    </xf>
    <xf numFmtId="164" fontId="4" fillId="2" borderId="13" xfId="0" applyNumberFormat="1" applyFont="1" applyFill="1" applyBorder="1" applyAlignment="1">
      <alignment horizontal="center" vertical="center"/>
    </xf>
    <xf numFmtId="164" fontId="4" fillId="2" borderId="15" xfId="0" applyNumberFormat="1" applyFont="1" applyFill="1" applyBorder="1" applyAlignment="1">
      <alignment horizontal="center" vertical="center"/>
    </xf>
    <xf numFmtId="9" fontId="3" fillId="0" borderId="11" xfId="0" applyNumberFormat="1" applyFont="1" applyBorder="1" applyAlignment="1">
      <alignment horizontal="center" vertical="center"/>
    </xf>
    <xf numFmtId="10" fontId="3" fillId="0" borderId="11" xfId="0" applyNumberFormat="1" applyFont="1" applyBorder="1" applyAlignment="1">
      <alignment horizontal="center" vertical="center"/>
    </xf>
    <xf numFmtId="3" fontId="3" fillId="0" borderId="11" xfId="0" applyNumberFormat="1" applyFont="1" applyBorder="1" applyAlignment="1">
      <alignment horizontal="center" vertical="center"/>
    </xf>
    <xf numFmtId="164" fontId="3" fillId="0" borderId="12" xfId="0" applyNumberFormat="1" applyFont="1" applyBorder="1" applyAlignment="1">
      <alignment horizontal="center" vertical="center"/>
    </xf>
    <xf numFmtId="164" fontId="3" fillId="2" borderId="11" xfId="0" applyNumberFormat="1" applyFont="1" applyFill="1" applyBorder="1" applyAlignment="1">
      <alignment horizontal="center" vertical="center"/>
    </xf>
    <xf numFmtId="165" fontId="3" fillId="2" borderId="11" xfId="0" applyNumberFormat="1" applyFont="1" applyFill="1" applyBorder="1" applyAlignment="1">
      <alignment horizontal="center" vertical="center"/>
    </xf>
    <xf numFmtId="164" fontId="3" fillId="0" borderId="11" xfId="0" applyNumberFormat="1" applyFont="1" applyBorder="1" applyAlignment="1">
      <alignment horizontal="center" vertical="center"/>
    </xf>
    <xf numFmtId="164" fontId="14" fillId="2" borderId="11" xfId="0" applyNumberFormat="1" applyFont="1" applyFill="1" applyBorder="1" applyAlignment="1">
      <alignment horizontal="center" vertical="center"/>
    </xf>
    <xf numFmtId="164" fontId="14" fillId="2" borderId="12" xfId="0" applyNumberFormat="1" applyFont="1" applyFill="1" applyBorder="1" applyAlignment="1">
      <alignment horizontal="center" vertical="center"/>
    </xf>
    <xf numFmtId="1" fontId="3" fillId="0" borderId="11" xfId="0" applyNumberFormat="1" applyFont="1" applyBorder="1" applyAlignment="1">
      <alignment horizontal="center"/>
    </xf>
    <xf numFmtId="1" fontId="3" fillId="0" borderId="22" xfId="0" applyNumberFormat="1" applyFont="1" applyBorder="1" applyAlignment="1">
      <alignment horizontal="center"/>
    </xf>
    <xf numFmtId="0" fontId="3" fillId="0" borderId="11" xfId="0" applyFont="1" applyBorder="1" applyAlignment="1">
      <alignment horizontal="center"/>
    </xf>
    <xf numFmtId="3" fontId="3" fillId="0" borderId="11" xfId="0" applyNumberFormat="1" applyFont="1" applyBorder="1" applyAlignment="1">
      <alignment horizontal="center"/>
    </xf>
    <xf numFmtId="0" fontId="4" fillId="0" borderId="23" xfId="0" applyFont="1" applyBorder="1" applyAlignment="1">
      <alignment horizontal="center"/>
    </xf>
    <xf numFmtId="0" fontId="3" fillId="0" borderId="0" xfId="0" applyFont="1" applyAlignment="1">
      <alignment horizontal="right"/>
    </xf>
    <xf numFmtId="0" fontId="4" fillId="0" borderId="12" xfId="0" applyFont="1" applyBorder="1" applyAlignment="1">
      <alignment horizontal="center"/>
    </xf>
    <xf numFmtId="0" fontId="4" fillId="0" borderId="0" xfId="0" applyFont="1" applyAlignment="1">
      <alignment horizontal="center"/>
    </xf>
    <xf numFmtId="1" fontId="4" fillId="0" borderId="24" xfId="0" applyNumberFormat="1" applyFont="1" applyBorder="1" applyAlignment="1">
      <alignment horizontal="center"/>
    </xf>
    <xf numFmtId="0" fontId="3" fillId="0" borderId="24" xfId="0" applyFont="1" applyBorder="1" applyAlignment="1">
      <alignment horizontal="center"/>
    </xf>
    <xf numFmtId="164" fontId="3" fillId="0" borderId="0" xfId="0" applyNumberFormat="1" applyFont="1" applyAlignment="1">
      <alignment horizontal="right" vertical="center"/>
    </xf>
    <xf numFmtId="0" fontId="3" fillId="0" borderId="0" xfId="0" applyFont="1" applyAlignment="1">
      <alignment horizontal="right" vertical="center"/>
    </xf>
    <xf numFmtId="0" fontId="11" fillId="0" borderId="0" xfId="0" applyFont="1" applyAlignment="1">
      <alignment horizontal="right" vertical="center"/>
    </xf>
    <xf numFmtId="164" fontId="14" fillId="0" borderId="12" xfId="0" applyNumberFormat="1" applyFont="1" applyBorder="1" applyAlignment="1">
      <alignment horizontal="center" vertical="center"/>
    </xf>
    <xf numFmtId="164" fontId="4" fillId="2" borderId="11" xfId="0" applyNumberFormat="1" applyFont="1" applyFill="1" applyBorder="1" applyAlignment="1">
      <alignment horizontal="center"/>
    </xf>
    <xf numFmtId="0" fontId="4" fillId="0" borderId="11" xfId="0" applyFont="1" applyBorder="1"/>
    <xf numFmtId="0" fontId="16" fillId="0" borderId="25" xfId="0" applyFont="1" applyBorder="1" applyAlignment="1">
      <alignment horizontal="center" wrapText="1"/>
    </xf>
    <xf numFmtId="0" fontId="16" fillId="0" borderId="26" xfId="0" applyFont="1" applyBorder="1" applyAlignment="1">
      <alignment horizontal="center" wrapText="1"/>
    </xf>
    <xf numFmtId="0" fontId="16" fillId="0" borderId="27" xfId="0" applyFont="1" applyBorder="1" applyAlignment="1">
      <alignment horizontal="center" wrapText="1"/>
    </xf>
    <xf numFmtId="0" fontId="7" fillId="0" borderId="1" xfId="0" applyFont="1" applyBorder="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3" fontId="4" fillId="0" borderId="11" xfId="0" applyNumberFormat="1" applyFont="1" applyBorder="1" applyAlignment="1">
      <alignment horizontal="center" vertical="center" wrapText="1"/>
    </xf>
    <xf numFmtId="0" fontId="4" fillId="0" borderId="11" xfId="0" applyFont="1" applyBorder="1" applyAlignment="1">
      <alignment horizontal="center" vertical="center" wrapText="1"/>
    </xf>
    <xf numFmtId="0" fontId="4" fillId="0" borderId="20" xfId="0" applyFont="1" applyBorder="1" applyAlignment="1">
      <alignment horizontal="center"/>
    </xf>
    <xf numFmtId="0" fontId="0" fillId="0" borderId="21" xfId="0" applyBorder="1"/>
    <xf numFmtId="0" fontId="3" fillId="0" borderId="4" xfId="0" applyFont="1" applyBorder="1" applyAlignment="1">
      <alignment horizontal="center" wrapText="1"/>
    </xf>
    <xf numFmtId="164" fontId="3" fillId="0" borderId="20" xfId="0" applyNumberFormat="1" applyFont="1" applyBorder="1" applyAlignment="1">
      <alignment horizontal="center"/>
    </xf>
    <xf numFmtId="164" fontId="3" fillId="0" borderId="21" xfId="0" applyNumberFormat="1" applyFont="1" applyBorder="1" applyAlignment="1">
      <alignment horizontal="center"/>
    </xf>
    <xf numFmtId="0" fontId="4" fillId="0" borderId="0" xfId="0" applyFont="1" applyAlignment="1">
      <alignment horizontal="left"/>
    </xf>
    <xf numFmtId="0" fontId="18" fillId="0" borderId="0" xfId="1" applyFont="1" applyAlignment="1">
      <alignment horizontal="left" vertical="center"/>
    </xf>
  </cellXfs>
  <cellStyles count="2">
    <cellStyle name="Hyperlink" xfId="1" builtinId="8"/>
    <cellStyle name="Normal" xfId="0" builtinId="0"/>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600636</xdr:colOff>
      <xdr:row>13</xdr:row>
      <xdr:rowOff>98612</xdr:rowOff>
    </xdr:from>
    <xdr:to>
      <xdr:col>18</xdr:col>
      <xdr:colOff>65428</xdr:colOff>
      <xdr:row>22</xdr:row>
      <xdr:rowOff>78843</xdr:rowOff>
    </xdr:to>
    <xdr:pic>
      <xdr:nvPicPr>
        <xdr:cNvPr id="2" name="Picture 1">
          <a:extLst>
            <a:ext uri="{FF2B5EF4-FFF2-40B4-BE49-F238E27FC236}">
              <a16:creationId xmlns:a16="http://schemas.microsoft.com/office/drawing/2014/main" id="{54303621-3C05-4C92-AF8A-26D0726CB6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17224" y="2832847"/>
          <a:ext cx="3857498" cy="184489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gobbiwrigh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B2C45-30E2-4D15-9CE9-0A33CCC734B6}">
  <dimension ref="A1:O35"/>
  <sheetViews>
    <sheetView showGridLines="0" tabSelected="1" zoomScale="85" zoomScaleNormal="85" workbookViewId="0">
      <selection activeCell="L12" sqref="L12"/>
    </sheetView>
  </sheetViews>
  <sheetFormatPr defaultRowHeight="18" x14ac:dyDescent="0.35"/>
  <cols>
    <col min="1" max="1" width="15.44140625" style="10" customWidth="1"/>
    <col min="2" max="2" width="12.44140625" style="10" customWidth="1"/>
    <col min="3" max="3" width="3.88671875" style="10" customWidth="1"/>
    <col min="4" max="4" width="13.33203125" style="10" customWidth="1"/>
    <col min="5" max="5" width="3.109375" style="10" customWidth="1"/>
    <col min="6" max="6" width="9.109375" style="10"/>
    <col min="7" max="7" width="10.88671875" style="10" customWidth="1"/>
    <col min="8" max="8" width="7.88671875" style="10" customWidth="1"/>
    <col min="9" max="9" width="6.6640625" style="10" customWidth="1"/>
    <col min="10" max="10" width="13.33203125" style="10" customWidth="1"/>
    <col min="11" max="256" width="9.109375" style="10"/>
    <col min="257" max="257" width="15.44140625" style="10" customWidth="1"/>
    <col min="258" max="258" width="12.44140625" style="10" customWidth="1"/>
    <col min="259" max="259" width="3.88671875" style="10" customWidth="1"/>
    <col min="260" max="260" width="13.33203125" style="10" customWidth="1"/>
    <col min="261" max="261" width="3.109375" style="10" customWidth="1"/>
    <col min="262" max="262" width="9.109375" style="10"/>
    <col min="263" max="263" width="10.88671875" style="10" customWidth="1"/>
    <col min="264" max="264" width="7.88671875" style="10" customWidth="1"/>
    <col min="265" max="265" width="6.6640625" style="10" customWidth="1"/>
    <col min="266" max="266" width="13.33203125" style="10" customWidth="1"/>
    <col min="267" max="512" width="9.109375" style="10"/>
    <col min="513" max="513" width="15.44140625" style="10" customWidth="1"/>
    <col min="514" max="514" width="12.44140625" style="10" customWidth="1"/>
    <col min="515" max="515" width="3.88671875" style="10" customWidth="1"/>
    <col min="516" max="516" width="13.33203125" style="10" customWidth="1"/>
    <col min="517" max="517" width="3.109375" style="10" customWidth="1"/>
    <col min="518" max="518" width="9.109375" style="10"/>
    <col min="519" max="519" width="10.88671875" style="10" customWidth="1"/>
    <col min="520" max="520" width="7.88671875" style="10" customWidth="1"/>
    <col min="521" max="521" width="6.6640625" style="10" customWidth="1"/>
    <col min="522" max="522" width="13.33203125" style="10" customWidth="1"/>
    <col min="523" max="768" width="9.109375" style="10"/>
    <col min="769" max="769" width="15.44140625" style="10" customWidth="1"/>
    <col min="770" max="770" width="12.44140625" style="10" customWidth="1"/>
    <col min="771" max="771" width="3.88671875" style="10" customWidth="1"/>
    <col min="772" max="772" width="13.33203125" style="10" customWidth="1"/>
    <col min="773" max="773" width="3.109375" style="10" customWidth="1"/>
    <col min="774" max="774" width="9.109375" style="10"/>
    <col min="775" max="775" width="10.88671875" style="10" customWidth="1"/>
    <col min="776" max="776" width="7.88671875" style="10" customWidth="1"/>
    <col min="777" max="777" width="6.6640625" style="10" customWidth="1"/>
    <col min="778" max="778" width="13.33203125" style="10" customWidth="1"/>
    <col min="779" max="1024" width="9.109375" style="10"/>
    <col min="1025" max="1025" width="15.44140625" style="10" customWidth="1"/>
    <col min="1026" max="1026" width="12.44140625" style="10" customWidth="1"/>
    <col min="1027" max="1027" width="3.88671875" style="10" customWidth="1"/>
    <col min="1028" max="1028" width="13.33203125" style="10" customWidth="1"/>
    <col min="1029" max="1029" width="3.109375" style="10" customWidth="1"/>
    <col min="1030" max="1030" width="9.109375" style="10"/>
    <col min="1031" max="1031" width="10.88671875" style="10" customWidth="1"/>
    <col min="1032" max="1032" width="7.88671875" style="10" customWidth="1"/>
    <col min="1033" max="1033" width="6.6640625" style="10" customWidth="1"/>
    <col min="1034" max="1034" width="13.33203125" style="10" customWidth="1"/>
    <col min="1035" max="1280" width="9.109375" style="10"/>
    <col min="1281" max="1281" width="15.44140625" style="10" customWidth="1"/>
    <col min="1282" max="1282" width="12.44140625" style="10" customWidth="1"/>
    <col min="1283" max="1283" width="3.88671875" style="10" customWidth="1"/>
    <col min="1284" max="1284" width="13.33203125" style="10" customWidth="1"/>
    <col min="1285" max="1285" width="3.109375" style="10" customWidth="1"/>
    <col min="1286" max="1286" width="9.109375" style="10"/>
    <col min="1287" max="1287" width="10.88671875" style="10" customWidth="1"/>
    <col min="1288" max="1288" width="7.88671875" style="10" customWidth="1"/>
    <col min="1289" max="1289" width="6.6640625" style="10" customWidth="1"/>
    <col min="1290" max="1290" width="13.33203125" style="10" customWidth="1"/>
    <col min="1291" max="1536" width="9.109375" style="10"/>
    <col min="1537" max="1537" width="15.44140625" style="10" customWidth="1"/>
    <col min="1538" max="1538" width="12.44140625" style="10" customWidth="1"/>
    <col min="1539" max="1539" width="3.88671875" style="10" customWidth="1"/>
    <col min="1540" max="1540" width="13.33203125" style="10" customWidth="1"/>
    <col min="1541" max="1541" width="3.109375" style="10" customWidth="1"/>
    <col min="1542" max="1542" width="9.109375" style="10"/>
    <col min="1543" max="1543" width="10.88671875" style="10" customWidth="1"/>
    <col min="1544" max="1544" width="7.88671875" style="10" customWidth="1"/>
    <col min="1545" max="1545" width="6.6640625" style="10" customWidth="1"/>
    <col min="1546" max="1546" width="13.33203125" style="10" customWidth="1"/>
    <col min="1547" max="1792" width="9.109375" style="10"/>
    <col min="1793" max="1793" width="15.44140625" style="10" customWidth="1"/>
    <col min="1794" max="1794" width="12.44140625" style="10" customWidth="1"/>
    <col min="1795" max="1795" width="3.88671875" style="10" customWidth="1"/>
    <col min="1796" max="1796" width="13.33203125" style="10" customWidth="1"/>
    <col min="1797" max="1797" width="3.109375" style="10" customWidth="1"/>
    <col min="1798" max="1798" width="9.109375" style="10"/>
    <col min="1799" max="1799" width="10.88671875" style="10" customWidth="1"/>
    <col min="1800" max="1800" width="7.88671875" style="10" customWidth="1"/>
    <col min="1801" max="1801" width="6.6640625" style="10" customWidth="1"/>
    <col min="1802" max="1802" width="13.33203125" style="10" customWidth="1"/>
    <col min="1803" max="2048" width="9.109375" style="10"/>
    <col min="2049" max="2049" width="15.44140625" style="10" customWidth="1"/>
    <col min="2050" max="2050" width="12.44140625" style="10" customWidth="1"/>
    <col min="2051" max="2051" width="3.88671875" style="10" customWidth="1"/>
    <col min="2052" max="2052" width="13.33203125" style="10" customWidth="1"/>
    <col min="2053" max="2053" width="3.109375" style="10" customWidth="1"/>
    <col min="2054" max="2054" width="9.109375" style="10"/>
    <col min="2055" max="2055" width="10.88671875" style="10" customWidth="1"/>
    <col min="2056" max="2056" width="7.88671875" style="10" customWidth="1"/>
    <col min="2057" max="2057" width="6.6640625" style="10" customWidth="1"/>
    <col min="2058" max="2058" width="13.33203125" style="10" customWidth="1"/>
    <col min="2059" max="2304" width="9.109375" style="10"/>
    <col min="2305" max="2305" width="15.44140625" style="10" customWidth="1"/>
    <col min="2306" max="2306" width="12.44140625" style="10" customWidth="1"/>
    <col min="2307" max="2307" width="3.88671875" style="10" customWidth="1"/>
    <col min="2308" max="2308" width="13.33203125" style="10" customWidth="1"/>
    <col min="2309" max="2309" width="3.109375" style="10" customWidth="1"/>
    <col min="2310" max="2310" width="9.109375" style="10"/>
    <col min="2311" max="2311" width="10.88671875" style="10" customWidth="1"/>
    <col min="2312" max="2312" width="7.88671875" style="10" customWidth="1"/>
    <col min="2313" max="2313" width="6.6640625" style="10" customWidth="1"/>
    <col min="2314" max="2314" width="13.33203125" style="10" customWidth="1"/>
    <col min="2315" max="2560" width="9.109375" style="10"/>
    <col min="2561" max="2561" width="15.44140625" style="10" customWidth="1"/>
    <col min="2562" max="2562" width="12.44140625" style="10" customWidth="1"/>
    <col min="2563" max="2563" width="3.88671875" style="10" customWidth="1"/>
    <col min="2564" max="2564" width="13.33203125" style="10" customWidth="1"/>
    <col min="2565" max="2565" width="3.109375" style="10" customWidth="1"/>
    <col min="2566" max="2566" width="9.109375" style="10"/>
    <col min="2567" max="2567" width="10.88671875" style="10" customWidth="1"/>
    <col min="2568" max="2568" width="7.88671875" style="10" customWidth="1"/>
    <col min="2569" max="2569" width="6.6640625" style="10" customWidth="1"/>
    <col min="2570" max="2570" width="13.33203125" style="10" customWidth="1"/>
    <col min="2571" max="2816" width="9.109375" style="10"/>
    <col min="2817" max="2817" width="15.44140625" style="10" customWidth="1"/>
    <col min="2818" max="2818" width="12.44140625" style="10" customWidth="1"/>
    <col min="2819" max="2819" width="3.88671875" style="10" customWidth="1"/>
    <col min="2820" max="2820" width="13.33203125" style="10" customWidth="1"/>
    <col min="2821" max="2821" width="3.109375" style="10" customWidth="1"/>
    <col min="2822" max="2822" width="9.109375" style="10"/>
    <col min="2823" max="2823" width="10.88671875" style="10" customWidth="1"/>
    <col min="2824" max="2824" width="7.88671875" style="10" customWidth="1"/>
    <col min="2825" max="2825" width="6.6640625" style="10" customWidth="1"/>
    <col min="2826" max="2826" width="13.33203125" style="10" customWidth="1"/>
    <col min="2827" max="3072" width="9.109375" style="10"/>
    <col min="3073" max="3073" width="15.44140625" style="10" customWidth="1"/>
    <col min="3074" max="3074" width="12.44140625" style="10" customWidth="1"/>
    <col min="3075" max="3075" width="3.88671875" style="10" customWidth="1"/>
    <col min="3076" max="3076" width="13.33203125" style="10" customWidth="1"/>
    <col min="3077" max="3077" width="3.109375" style="10" customWidth="1"/>
    <col min="3078" max="3078" width="9.109375" style="10"/>
    <col min="3079" max="3079" width="10.88671875" style="10" customWidth="1"/>
    <col min="3080" max="3080" width="7.88671875" style="10" customWidth="1"/>
    <col min="3081" max="3081" width="6.6640625" style="10" customWidth="1"/>
    <col min="3082" max="3082" width="13.33203125" style="10" customWidth="1"/>
    <col min="3083" max="3328" width="9.109375" style="10"/>
    <col min="3329" max="3329" width="15.44140625" style="10" customWidth="1"/>
    <col min="3330" max="3330" width="12.44140625" style="10" customWidth="1"/>
    <col min="3331" max="3331" width="3.88671875" style="10" customWidth="1"/>
    <col min="3332" max="3332" width="13.33203125" style="10" customWidth="1"/>
    <col min="3333" max="3333" width="3.109375" style="10" customWidth="1"/>
    <col min="3334" max="3334" width="9.109375" style="10"/>
    <col min="3335" max="3335" width="10.88671875" style="10" customWidth="1"/>
    <col min="3336" max="3336" width="7.88671875" style="10" customWidth="1"/>
    <col min="3337" max="3337" width="6.6640625" style="10" customWidth="1"/>
    <col min="3338" max="3338" width="13.33203125" style="10" customWidth="1"/>
    <col min="3339" max="3584" width="9.109375" style="10"/>
    <col min="3585" max="3585" width="15.44140625" style="10" customWidth="1"/>
    <col min="3586" max="3586" width="12.44140625" style="10" customWidth="1"/>
    <col min="3587" max="3587" width="3.88671875" style="10" customWidth="1"/>
    <col min="3588" max="3588" width="13.33203125" style="10" customWidth="1"/>
    <col min="3589" max="3589" width="3.109375" style="10" customWidth="1"/>
    <col min="3590" max="3590" width="9.109375" style="10"/>
    <col min="3591" max="3591" width="10.88671875" style="10" customWidth="1"/>
    <col min="3592" max="3592" width="7.88671875" style="10" customWidth="1"/>
    <col min="3593" max="3593" width="6.6640625" style="10" customWidth="1"/>
    <col min="3594" max="3594" width="13.33203125" style="10" customWidth="1"/>
    <col min="3595" max="3840" width="9.109375" style="10"/>
    <col min="3841" max="3841" width="15.44140625" style="10" customWidth="1"/>
    <col min="3842" max="3842" width="12.44140625" style="10" customWidth="1"/>
    <col min="3843" max="3843" width="3.88671875" style="10" customWidth="1"/>
    <col min="3844" max="3844" width="13.33203125" style="10" customWidth="1"/>
    <col min="3845" max="3845" width="3.109375" style="10" customWidth="1"/>
    <col min="3846" max="3846" width="9.109375" style="10"/>
    <col min="3847" max="3847" width="10.88671875" style="10" customWidth="1"/>
    <col min="3848" max="3848" width="7.88671875" style="10" customWidth="1"/>
    <col min="3849" max="3849" width="6.6640625" style="10" customWidth="1"/>
    <col min="3850" max="3850" width="13.33203125" style="10" customWidth="1"/>
    <col min="3851" max="4096" width="9.109375" style="10"/>
    <col min="4097" max="4097" width="15.44140625" style="10" customWidth="1"/>
    <col min="4098" max="4098" width="12.44140625" style="10" customWidth="1"/>
    <col min="4099" max="4099" width="3.88671875" style="10" customWidth="1"/>
    <col min="4100" max="4100" width="13.33203125" style="10" customWidth="1"/>
    <col min="4101" max="4101" width="3.109375" style="10" customWidth="1"/>
    <col min="4102" max="4102" width="9.109375" style="10"/>
    <col min="4103" max="4103" width="10.88671875" style="10" customWidth="1"/>
    <col min="4104" max="4104" width="7.88671875" style="10" customWidth="1"/>
    <col min="4105" max="4105" width="6.6640625" style="10" customWidth="1"/>
    <col min="4106" max="4106" width="13.33203125" style="10" customWidth="1"/>
    <col min="4107" max="4352" width="9.109375" style="10"/>
    <col min="4353" max="4353" width="15.44140625" style="10" customWidth="1"/>
    <col min="4354" max="4354" width="12.44140625" style="10" customWidth="1"/>
    <col min="4355" max="4355" width="3.88671875" style="10" customWidth="1"/>
    <col min="4356" max="4356" width="13.33203125" style="10" customWidth="1"/>
    <col min="4357" max="4357" width="3.109375" style="10" customWidth="1"/>
    <col min="4358" max="4358" width="9.109375" style="10"/>
    <col min="4359" max="4359" width="10.88671875" style="10" customWidth="1"/>
    <col min="4360" max="4360" width="7.88671875" style="10" customWidth="1"/>
    <col min="4361" max="4361" width="6.6640625" style="10" customWidth="1"/>
    <col min="4362" max="4362" width="13.33203125" style="10" customWidth="1"/>
    <col min="4363" max="4608" width="9.109375" style="10"/>
    <col min="4609" max="4609" width="15.44140625" style="10" customWidth="1"/>
    <col min="4610" max="4610" width="12.44140625" style="10" customWidth="1"/>
    <col min="4611" max="4611" width="3.88671875" style="10" customWidth="1"/>
    <col min="4612" max="4612" width="13.33203125" style="10" customWidth="1"/>
    <col min="4613" max="4613" width="3.109375" style="10" customWidth="1"/>
    <col min="4614" max="4614" width="9.109375" style="10"/>
    <col min="4615" max="4615" width="10.88671875" style="10" customWidth="1"/>
    <col min="4616" max="4616" width="7.88671875" style="10" customWidth="1"/>
    <col min="4617" max="4617" width="6.6640625" style="10" customWidth="1"/>
    <col min="4618" max="4618" width="13.33203125" style="10" customWidth="1"/>
    <col min="4619" max="4864" width="9.109375" style="10"/>
    <col min="4865" max="4865" width="15.44140625" style="10" customWidth="1"/>
    <col min="4866" max="4866" width="12.44140625" style="10" customWidth="1"/>
    <col min="4867" max="4867" width="3.88671875" style="10" customWidth="1"/>
    <col min="4868" max="4868" width="13.33203125" style="10" customWidth="1"/>
    <col min="4869" max="4869" width="3.109375" style="10" customWidth="1"/>
    <col min="4870" max="4870" width="9.109375" style="10"/>
    <col min="4871" max="4871" width="10.88671875" style="10" customWidth="1"/>
    <col min="4872" max="4872" width="7.88671875" style="10" customWidth="1"/>
    <col min="4873" max="4873" width="6.6640625" style="10" customWidth="1"/>
    <col min="4874" max="4874" width="13.33203125" style="10" customWidth="1"/>
    <col min="4875" max="5120" width="9.109375" style="10"/>
    <col min="5121" max="5121" width="15.44140625" style="10" customWidth="1"/>
    <col min="5122" max="5122" width="12.44140625" style="10" customWidth="1"/>
    <col min="5123" max="5123" width="3.88671875" style="10" customWidth="1"/>
    <col min="5124" max="5124" width="13.33203125" style="10" customWidth="1"/>
    <col min="5125" max="5125" width="3.109375" style="10" customWidth="1"/>
    <col min="5126" max="5126" width="9.109375" style="10"/>
    <col min="5127" max="5127" width="10.88671875" style="10" customWidth="1"/>
    <col min="5128" max="5128" width="7.88671875" style="10" customWidth="1"/>
    <col min="5129" max="5129" width="6.6640625" style="10" customWidth="1"/>
    <col min="5130" max="5130" width="13.33203125" style="10" customWidth="1"/>
    <col min="5131" max="5376" width="9.109375" style="10"/>
    <col min="5377" max="5377" width="15.44140625" style="10" customWidth="1"/>
    <col min="5378" max="5378" width="12.44140625" style="10" customWidth="1"/>
    <col min="5379" max="5379" width="3.88671875" style="10" customWidth="1"/>
    <col min="5380" max="5380" width="13.33203125" style="10" customWidth="1"/>
    <col min="5381" max="5381" width="3.109375" style="10" customWidth="1"/>
    <col min="5382" max="5382" width="9.109375" style="10"/>
    <col min="5383" max="5383" width="10.88671875" style="10" customWidth="1"/>
    <col min="5384" max="5384" width="7.88671875" style="10" customWidth="1"/>
    <col min="5385" max="5385" width="6.6640625" style="10" customWidth="1"/>
    <col min="5386" max="5386" width="13.33203125" style="10" customWidth="1"/>
    <col min="5387" max="5632" width="9.109375" style="10"/>
    <col min="5633" max="5633" width="15.44140625" style="10" customWidth="1"/>
    <col min="5634" max="5634" width="12.44140625" style="10" customWidth="1"/>
    <col min="5635" max="5635" width="3.88671875" style="10" customWidth="1"/>
    <col min="5636" max="5636" width="13.33203125" style="10" customWidth="1"/>
    <col min="5637" max="5637" width="3.109375" style="10" customWidth="1"/>
    <col min="5638" max="5638" width="9.109375" style="10"/>
    <col min="5639" max="5639" width="10.88671875" style="10" customWidth="1"/>
    <col min="5640" max="5640" width="7.88671875" style="10" customWidth="1"/>
    <col min="5641" max="5641" width="6.6640625" style="10" customWidth="1"/>
    <col min="5642" max="5642" width="13.33203125" style="10" customWidth="1"/>
    <col min="5643" max="5888" width="9.109375" style="10"/>
    <col min="5889" max="5889" width="15.44140625" style="10" customWidth="1"/>
    <col min="5890" max="5890" width="12.44140625" style="10" customWidth="1"/>
    <col min="5891" max="5891" width="3.88671875" style="10" customWidth="1"/>
    <col min="5892" max="5892" width="13.33203125" style="10" customWidth="1"/>
    <col min="5893" max="5893" width="3.109375" style="10" customWidth="1"/>
    <col min="5894" max="5894" width="9.109375" style="10"/>
    <col min="5895" max="5895" width="10.88671875" style="10" customWidth="1"/>
    <col min="5896" max="5896" width="7.88671875" style="10" customWidth="1"/>
    <col min="5897" max="5897" width="6.6640625" style="10" customWidth="1"/>
    <col min="5898" max="5898" width="13.33203125" style="10" customWidth="1"/>
    <col min="5899" max="6144" width="9.109375" style="10"/>
    <col min="6145" max="6145" width="15.44140625" style="10" customWidth="1"/>
    <col min="6146" max="6146" width="12.44140625" style="10" customWidth="1"/>
    <col min="6147" max="6147" width="3.88671875" style="10" customWidth="1"/>
    <col min="6148" max="6148" width="13.33203125" style="10" customWidth="1"/>
    <col min="6149" max="6149" width="3.109375" style="10" customWidth="1"/>
    <col min="6150" max="6150" width="9.109375" style="10"/>
    <col min="6151" max="6151" width="10.88671875" style="10" customWidth="1"/>
    <col min="6152" max="6152" width="7.88671875" style="10" customWidth="1"/>
    <col min="6153" max="6153" width="6.6640625" style="10" customWidth="1"/>
    <col min="6154" max="6154" width="13.33203125" style="10" customWidth="1"/>
    <col min="6155" max="6400" width="9.109375" style="10"/>
    <col min="6401" max="6401" width="15.44140625" style="10" customWidth="1"/>
    <col min="6402" max="6402" width="12.44140625" style="10" customWidth="1"/>
    <col min="6403" max="6403" width="3.88671875" style="10" customWidth="1"/>
    <col min="6404" max="6404" width="13.33203125" style="10" customWidth="1"/>
    <col min="6405" max="6405" width="3.109375" style="10" customWidth="1"/>
    <col min="6406" max="6406" width="9.109375" style="10"/>
    <col min="6407" max="6407" width="10.88671875" style="10" customWidth="1"/>
    <col min="6408" max="6408" width="7.88671875" style="10" customWidth="1"/>
    <col min="6409" max="6409" width="6.6640625" style="10" customWidth="1"/>
    <col min="6410" max="6410" width="13.33203125" style="10" customWidth="1"/>
    <col min="6411" max="6656" width="9.109375" style="10"/>
    <col min="6657" max="6657" width="15.44140625" style="10" customWidth="1"/>
    <col min="6658" max="6658" width="12.44140625" style="10" customWidth="1"/>
    <col min="6659" max="6659" width="3.88671875" style="10" customWidth="1"/>
    <col min="6660" max="6660" width="13.33203125" style="10" customWidth="1"/>
    <col min="6661" max="6661" width="3.109375" style="10" customWidth="1"/>
    <col min="6662" max="6662" width="9.109375" style="10"/>
    <col min="6663" max="6663" width="10.88671875" style="10" customWidth="1"/>
    <col min="6664" max="6664" width="7.88671875" style="10" customWidth="1"/>
    <col min="6665" max="6665" width="6.6640625" style="10" customWidth="1"/>
    <col min="6666" max="6666" width="13.33203125" style="10" customWidth="1"/>
    <col min="6667" max="6912" width="9.109375" style="10"/>
    <col min="6913" max="6913" width="15.44140625" style="10" customWidth="1"/>
    <col min="6914" max="6914" width="12.44140625" style="10" customWidth="1"/>
    <col min="6915" max="6915" width="3.88671875" style="10" customWidth="1"/>
    <col min="6916" max="6916" width="13.33203125" style="10" customWidth="1"/>
    <col min="6917" max="6917" width="3.109375" style="10" customWidth="1"/>
    <col min="6918" max="6918" width="9.109375" style="10"/>
    <col min="6919" max="6919" width="10.88671875" style="10" customWidth="1"/>
    <col min="6920" max="6920" width="7.88671875" style="10" customWidth="1"/>
    <col min="6921" max="6921" width="6.6640625" style="10" customWidth="1"/>
    <col min="6922" max="6922" width="13.33203125" style="10" customWidth="1"/>
    <col min="6923" max="7168" width="9.109375" style="10"/>
    <col min="7169" max="7169" width="15.44140625" style="10" customWidth="1"/>
    <col min="7170" max="7170" width="12.44140625" style="10" customWidth="1"/>
    <col min="7171" max="7171" width="3.88671875" style="10" customWidth="1"/>
    <col min="7172" max="7172" width="13.33203125" style="10" customWidth="1"/>
    <col min="7173" max="7173" width="3.109375" style="10" customWidth="1"/>
    <col min="7174" max="7174" width="9.109375" style="10"/>
    <col min="7175" max="7175" width="10.88671875" style="10" customWidth="1"/>
    <col min="7176" max="7176" width="7.88671875" style="10" customWidth="1"/>
    <col min="7177" max="7177" width="6.6640625" style="10" customWidth="1"/>
    <col min="7178" max="7178" width="13.33203125" style="10" customWidth="1"/>
    <col min="7179" max="7424" width="9.109375" style="10"/>
    <col min="7425" max="7425" width="15.44140625" style="10" customWidth="1"/>
    <col min="7426" max="7426" width="12.44140625" style="10" customWidth="1"/>
    <col min="7427" max="7427" width="3.88671875" style="10" customWidth="1"/>
    <col min="7428" max="7428" width="13.33203125" style="10" customWidth="1"/>
    <col min="7429" max="7429" width="3.109375" style="10" customWidth="1"/>
    <col min="7430" max="7430" width="9.109375" style="10"/>
    <col min="7431" max="7431" width="10.88671875" style="10" customWidth="1"/>
    <col min="7432" max="7432" width="7.88671875" style="10" customWidth="1"/>
    <col min="7433" max="7433" width="6.6640625" style="10" customWidth="1"/>
    <col min="7434" max="7434" width="13.33203125" style="10" customWidth="1"/>
    <col min="7435" max="7680" width="9.109375" style="10"/>
    <col min="7681" max="7681" width="15.44140625" style="10" customWidth="1"/>
    <col min="7682" max="7682" width="12.44140625" style="10" customWidth="1"/>
    <col min="7683" max="7683" width="3.88671875" style="10" customWidth="1"/>
    <col min="7684" max="7684" width="13.33203125" style="10" customWidth="1"/>
    <col min="7685" max="7685" width="3.109375" style="10" customWidth="1"/>
    <col min="7686" max="7686" width="9.109375" style="10"/>
    <col min="7687" max="7687" width="10.88671875" style="10" customWidth="1"/>
    <col min="7688" max="7688" width="7.88671875" style="10" customWidth="1"/>
    <col min="7689" max="7689" width="6.6640625" style="10" customWidth="1"/>
    <col min="7690" max="7690" width="13.33203125" style="10" customWidth="1"/>
    <col min="7691" max="7936" width="9.109375" style="10"/>
    <col min="7937" max="7937" width="15.44140625" style="10" customWidth="1"/>
    <col min="7938" max="7938" width="12.44140625" style="10" customWidth="1"/>
    <col min="7939" max="7939" width="3.88671875" style="10" customWidth="1"/>
    <col min="7940" max="7940" width="13.33203125" style="10" customWidth="1"/>
    <col min="7941" max="7941" width="3.109375" style="10" customWidth="1"/>
    <col min="7942" max="7942" width="9.109375" style="10"/>
    <col min="7943" max="7943" width="10.88671875" style="10" customWidth="1"/>
    <col min="7944" max="7944" width="7.88671875" style="10" customWidth="1"/>
    <col min="7945" max="7945" width="6.6640625" style="10" customWidth="1"/>
    <col min="7946" max="7946" width="13.33203125" style="10" customWidth="1"/>
    <col min="7947" max="8192" width="9.109375" style="10"/>
    <col min="8193" max="8193" width="15.44140625" style="10" customWidth="1"/>
    <col min="8194" max="8194" width="12.44140625" style="10" customWidth="1"/>
    <col min="8195" max="8195" width="3.88671875" style="10" customWidth="1"/>
    <col min="8196" max="8196" width="13.33203125" style="10" customWidth="1"/>
    <col min="8197" max="8197" width="3.109375" style="10" customWidth="1"/>
    <col min="8198" max="8198" width="9.109375" style="10"/>
    <col min="8199" max="8199" width="10.88671875" style="10" customWidth="1"/>
    <col min="8200" max="8200" width="7.88671875" style="10" customWidth="1"/>
    <col min="8201" max="8201" width="6.6640625" style="10" customWidth="1"/>
    <col min="8202" max="8202" width="13.33203125" style="10" customWidth="1"/>
    <col min="8203" max="8448" width="9.109375" style="10"/>
    <col min="8449" max="8449" width="15.44140625" style="10" customWidth="1"/>
    <col min="8450" max="8450" width="12.44140625" style="10" customWidth="1"/>
    <col min="8451" max="8451" width="3.88671875" style="10" customWidth="1"/>
    <col min="8452" max="8452" width="13.33203125" style="10" customWidth="1"/>
    <col min="8453" max="8453" width="3.109375" style="10" customWidth="1"/>
    <col min="8454" max="8454" width="9.109375" style="10"/>
    <col min="8455" max="8455" width="10.88671875" style="10" customWidth="1"/>
    <col min="8456" max="8456" width="7.88671875" style="10" customWidth="1"/>
    <col min="8457" max="8457" width="6.6640625" style="10" customWidth="1"/>
    <col min="8458" max="8458" width="13.33203125" style="10" customWidth="1"/>
    <col min="8459" max="8704" width="9.109375" style="10"/>
    <col min="8705" max="8705" width="15.44140625" style="10" customWidth="1"/>
    <col min="8706" max="8706" width="12.44140625" style="10" customWidth="1"/>
    <col min="8707" max="8707" width="3.88671875" style="10" customWidth="1"/>
    <col min="8708" max="8708" width="13.33203125" style="10" customWidth="1"/>
    <col min="8709" max="8709" width="3.109375" style="10" customWidth="1"/>
    <col min="8710" max="8710" width="9.109375" style="10"/>
    <col min="8711" max="8711" width="10.88671875" style="10" customWidth="1"/>
    <col min="8712" max="8712" width="7.88671875" style="10" customWidth="1"/>
    <col min="8713" max="8713" width="6.6640625" style="10" customWidth="1"/>
    <col min="8714" max="8714" width="13.33203125" style="10" customWidth="1"/>
    <col min="8715" max="8960" width="9.109375" style="10"/>
    <col min="8961" max="8961" width="15.44140625" style="10" customWidth="1"/>
    <col min="8962" max="8962" width="12.44140625" style="10" customWidth="1"/>
    <col min="8963" max="8963" width="3.88671875" style="10" customWidth="1"/>
    <col min="8964" max="8964" width="13.33203125" style="10" customWidth="1"/>
    <col min="8965" max="8965" width="3.109375" style="10" customWidth="1"/>
    <col min="8966" max="8966" width="9.109375" style="10"/>
    <col min="8967" max="8967" width="10.88671875" style="10" customWidth="1"/>
    <col min="8968" max="8968" width="7.88671875" style="10" customWidth="1"/>
    <col min="8969" max="8969" width="6.6640625" style="10" customWidth="1"/>
    <col min="8970" max="8970" width="13.33203125" style="10" customWidth="1"/>
    <col min="8971" max="9216" width="9.109375" style="10"/>
    <col min="9217" max="9217" width="15.44140625" style="10" customWidth="1"/>
    <col min="9218" max="9218" width="12.44140625" style="10" customWidth="1"/>
    <col min="9219" max="9219" width="3.88671875" style="10" customWidth="1"/>
    <col min="9220" max="9220" width="13.33203125" style="10" customWidth="1"/>
    <col min="9221" max="9221" width="3.109375" style="10" customWidth="1"/>
    <col min="9222" max="9222" width="9.109375" style="10"/>
    <col min="9223" max="9223" width="10.88671875" style="10" customWidth="1"/>
    <col min="9224" max="9224" width="7.88671875" style="10" customWidth="1"/>
    <col min="9225" max="9225" width="6.6640625" style="10" customWidth="1"/>
    <col min="9226" max="9226" width="13.33203125" style="10" customWidth="1"/>
    <col min="9227" max="9472" width="9.109375" style="10"/>
    <col min="9473" max="9473" width="15.44140625" style="10" customWidth="1"/>
    <col min="9474" max="9474" width="12.44140625" style="10" customWidth="1"/>
    <col min="9475" max="9475" width="3.88671875" style="10" customWidth="1"/>
    <col min="9476" max="9476" width="13.33203125" style="10" customWidth="1"/>
    <col min="9477" max="9477" width="3.109375" style="10" customWidth="1"/>
    <col min="9478" max="9478" width="9.109375" style="10"/>
    <col min="9479" max="9479" width="10.88671875" style="10" customWidth="1"/>
    <col min="9480" max="9480" width="7.88671875" style="10" customWidth="1"/>
    <col min="9481" max="9481" width="6.6640625" style="10" customWidth="1"/>
    <col min="9482" max="9482" width="13.33203125" style="10" customWidth="1"/>
    <col min="9483" max="9728" width="9.109375" style="10"/>
    <col min="9729" max="9729" width="15.44140625" style="10" customWidth="1"/>
    <col min="9730" max="9730" width="12.44140625" style="10" customWidth="1"/>
    <col min="9731" max="9731" width="3.88671875" style="10" customWidth="1"/>
    <col min="9732" max="9732" width="13.33203125" style="10" customWidth="1"/>
    <col min="9733" max="9733" width="3.109375" style="10" customWidth="1"/>
    <col min="9734" max="9734" width="9.109375" style="10"/>
    <col min="9735" max="9735" width="10.88671875" style="10" customWidth="1"/>
    <col min="9736" max="9736" width="7.88671875" style="10" customWidth="1"/>
    <col min="9737" max="9737" width="6.6640625" style="10" customWidth="1"/>
    <col min="9738" max="9738" width="13.33203125" style="10" customWidth="1"/>
    <col min="9739" max="9984" width="9.109375" style="10"/>
    <col min="9985" max="9985" width="15.44140625" style="10" customWidth="1"/>
    <col min="9986" max="9986" width="12.44140625" style="10" customWidth="1"/>
    <col min="9987" max="9987" width="3.88671875" style="10" customWidth="1"/>
    <col min="9988" max="9988" width="13.33203125" style="10" customWidth="1"/>
    <col min="9989" max="9989" width="3.109375" style="10" customWidth="1"/>
    <col min="9990" max="9990" width="9.109375" style="10"/>
    <col min="9991" max="9991" width="10.88671875" style="10" customWidth="1"/>
    <col min="9992" max="9992" width="7.88671875" style="10" customWidth="1"/>
    <col min="9993" max="9993" width="6.6640625" style="10" customWidth="1"/>
    <col min="9994" max="9994" width="13.33203125" style="10" customWidth="1"/>
    <col min="9995" max="10240" width="9.109375" style="10"/>
    <col min="10241" max="10241" width="15.44140625" style="10" customWidth="1"/>
    <col min="10242" max="10242" width="12.44140625" style="10" customWidth="1"/>
    <col min="10243" max="10243" width="3.88671875" style="10" customWidth="1"/>
    <col min="10244" max="10244" width="13.33203125" style="10" customWidth="1"/>
    <col min="10245" max="10245" width="3.109375" style="10" customWidth="1"/>
    <col min="10246" max="10246" width="9.109375" style="10"/>
    <col min="10247" max="10247" width="10.88671875" style="10" customWidth="1"/>
    <col min="10248" max="10248" width="7.88671875" style="10" customWidth="1"/>
    <col min="10249" max="10249" width="6.6640625" style="10" customWidth="1"/>
    <col min="10250" max="10250" width="13.33203125" style="10" customWidth="1"/>
    <col min="10251" max="10496" width="9.109375" style="10"/>
    <col min="10497" max="10497" width="15.44140625" style="10" customWidth="1"/>
    <col min="10498" max="10498" width="12.44140625" style="10" customWidth="1"/>
    <col min="10499" max="10499" width="3.88671875" style="10" customWidth="1"/>
    <col min="10500" max="10500" width="13.33203125" style="10" customWidth="1"/>
    <col min="10501" max="10501" width="3.109375" style="10" customWidth="1"/>
    <col min="10502" max="10502" width="9.109375" style="10"/>
    <col min="10503" max="10503" width="10.88671875" style="10" customWidth="1"/>
    <col min="10504" max="10504" width="7.88671875" style="10" customWidth="1"/>
    <col min="10505" max="10505" width="6.6640625" style="10" customWidth="1"/>
    <col min="10506" max="10506" width="13.33203125" style="10" customWidth="1"/>
    <col min="10507" max="10752" width="9.109375" style="10"/>
    <col min="10753" max="10753" width="15.44140625" style="10" customWidth="1"/>
    <col min="10754" max="10754" width="12.44140625" style="10" customWidth="1"/>
    <col min="10755" max="10755" width="3.88671875" style="10" customWidth="1"/>
    <col min="10756" max="10756" width="13.33203125" style="10" customWidth="1"/>
    <col min="10757" max="10757" width="3.109375" style="10" customWidth="1"/>
    <col min="10758" max="10758" width="9.109375" style="10"/>
    <col min="10759" max="10759" width="10.88671875" style="10" customWidth="1"/>
    <col min="10760" max="10760" width="7.88671875" style="10" customWidth="1"/>
    <col min="10761" max="10761" width="6.6640625" style="10" customWidth="1"/>
    <col min="10762" max="10762" width="13.33203125" style="10" customWidth="1"/>
    <col min="10763" max="11008" width="9.109375" style="10"/>
    <col min="11009" max="11009" width="15.44140625" style="10" customWidth="1"/>
    <col min="11010" max="11010" width="12.44140625" style="10" customWidth="1"/>
    <col min="11011" max="11011" width="3.88671875" style="10" customWidth="1"/>
    <col min="11012" max="11012" width="13.33203125" style="10" customWidth="1"/>
    <col min="11013" max="11013" width="3.109375" style="10" customWidth="1"/>
    <col min="11014" max="11014" width="9.109375" style="10"/>
    <col min="11015" max="11015" width="10.88671875" style="10" customWidth="1"/>
    <col min="11016" max="11016" width="7.88671875" style="10" customWidth="1"/>
    <col min="11017" max="11017" width="6.6640625" style="10" customWidth="1"/>
    <col min="11018" max="11018" width="13.33203125" style="10" customWidth="1"/>
    <col min="11019" max="11264" width="9.109375" style="10"/>
    <col min="11265" max="11265" width="15.44140625" style="10" customWidth="1"/>
    <col min="11266" max="11266" width="12.44140625" style="10" customWidth="1"/>
    <col min="11267" max="11267" width="3.88671875" style="10" customWidth="1"/>
    <col min="11268" max="11268" width="13.33203125" style="10" customWidth="1"/>
    <col min="11269" max="11269" width="3.109375" style="10" customWidth="1"/>
    <col min="11270" max="11270" width="9.109375" style="10"/>
    <col min="11271" max="11271" width="10.88671875" style="10" customWidth="1"/>
    <col min="11272" max="11272" width="7.88671875" style="10" customWidth="1"/>
    <col min="11273" max="11273" width="6.6640625" style="10" customWidth="1"/>
    <col min="11274" max="11274" width="13.33203125" style="10" customWidth="1"/>
    <col min="11275" max="11520" width="9.109375" style="10"/>
    <col min="11521" max="11521" width="15.44140625" style="10" customWidth="1"/>
    <col min="11522" max="11522" width="12.44140625" style="10" customWidth="1"/>
    <col min="11523" max="11523" width="3.88671875" style="10" customWidth="1"/>
    <col min="11524" max="11524" width="13.33203125" style="10" customWidth="1"/>
    <col min="11525" max="11525" width="3.109375" style="10" customWidth="1"/>
    <col min="11526" max="11526" width="9.109375" style="10"/>
    <col min="11527" max="11527" width="10.88671875" style="10" customWidth="1"/>
    <col min="11528" max="11528" width="7.88671875" style="10" customWidth="1"/>
    <col min="11529" max="11529" width="6.6640625" style="10" customWidth="1"/>
    <col min="11530" max="11530" width="13.33203125" style="10" customWidth="1"/>
    <col min="11531" max="11776" width="9.109375" style="10"/>
    <col min="11777" max="11777" width="15.44140625" style="10" customWidth="1"/>
    <col min="11778" max="11778" width="12.44140625" style="10" customWidth="1"/>
    <col min="11779" max="11779" width="3.88671875" style="10" customWidth="1"/>
    <col min="11780" max="11780" width="13.33203125" style="10" customWidth="1"/>
    <col min="11781" max="11781" width="3.109375" style="10" customWidth="1"/>
    <col min="11782" max="11782" width="9.109375" style="10"/>
    <col min="11783" max="11783" width="10.88671875" style="10" customWidth="1"/>
    <col min="11784" max="11784" width="7.88671875" style="10" customWidth="1"/>
    <col min="11785" max="11785" width="6.6640625" style="10" customWidth="1"/>
    <col min="11786" max="11786" width="13.33203125" style="10" customWidth="1"/>
    <col min="11787" max="12032" width="9.109375" style="10"/>
    <col min="12033" max="12033" width="15.44140625" style="10" customWidth="1"/>
    <col min="12034" max="12034" width="12.44140625" style="10" customWidth="1"/>
    <col min="12035" max="12035" width="3.88671875" style="10" customWidth="1"/>
    <col min="12036" max="12036" width="13.33203125" style="10" customWidth="1"/>
    <col min="12037" max="12037" width="3.109375" style="10" customWidth="1"/>
    <col min="12038" max="12038" width="9.109375" style="10"/>
    <col min="12039" max="12039" width="10.88671875" style="10" customWidth="1"/>
    <col min="12040" max="12040" width="7.88671875" style="10" customWidth="1"/>
    <col min="12041" max="12041" width="6.6640625" style="10" customWidth="1"/>
    <col min="12042" max="12042" width="13.33203125" style="10" customWidth="1"/>
    <col min="12043" max="12288" width="9.109375" style="10"/>
    <col min="12289" max="12289" width="15.44140625" style="10" customWidth="1"/>
    <col min="12290" max="12290" width="12.44140625" style="10" customWidth="1"/>
    <col min="12291" max="12291" width="3.88671875" style="10" customWidth="1"/>
    <col min="12292" max="12292" width="13.33203125" style="10" customWidth="1"/>
    <col min="12293" max="12293" width="3.109375" style="10" customWidth="1"/>
    <col min="12294" max="12294" width="9.109375" style="10"/>
    <col min="12295" max="12295" width="10.88671875" style="10" customWidth="1"/>
    <col min="12296" max="12296" width="7.88671875" style="10" customWidth="1"/>
    <col min="12297" max="12297" width="6.6640625" style="10" customWidth="1"/>
    <col min="12298" max="12298" width="13.33203125" style="10" customWidth="1"/>
    <col min="12299" max="12544" width="9.109375" style="10"/>
    <col min="12545" max="12545" width="15.44140625" style="10" customWidth="1"/>
    <col min="12546" max="12546" width="12.44140625" style="10" customWidth="1"/>
    <col min="12547" max="12547" width="3.88671875" style="10" customWidth="1"/>
    <col min="12548" max="12548" width="13.33203125" style="10" customWidth="1"/>
    <col min="12549" max="12549" width="3.109375" style="10" customWidth="1"/>
    <col min="12550" max="12550" width="9.109375" style="10"/>
    <col min="12551" max="12551" width="10.88671875" style="10" customWidth="1"/>
    <col min="12552" max="12552" width="7.88671875" style="10" customWidth="1"/>
    <col min="12553" max="12553" width="6.6640625" style="10" customWidth="1"/>
    <col min="12554" max="12554" width="13.33203125" style="10" customWidth="1"/>
    <col min="12555" max="12800" width="9.109375" style="10"/>
    <col min="12801" max="12801" width="15.44140625" style="10" customWidth="1"/>
    <col min="12802" max="12802" width="12.44140625" style="10" customWidth="1"/>
    <col min="12803" max="12803" width="3.88671875" style="10" customWidth="1"/>
    <col min="12804" max="12804" width="13.33203125" style="10" customWidth="1"/>
    <col min="12805" max="12805" width="3.109375" style="10" customWidth="1"/>
    <col min="12806" max="12806" width="9.109375" style="10"/>
    <col min="12807" max="12807" width="10.88671875" style="10" customWidth="1"/>
    <col min="12808" max="12808" width="7.88671875" style="10" customWidth="1"/>
    <col min="12809" max="12809" width="6.6640625" style="10" customWidth="1"/>
    <col min="12810" max="12810" width="13.33203125" style="10" customWidth="1"/>
    <col min="12811" max="13056" width="9.109375" style="10"/>
    <col min="13057" max="13057" width="15.44140625" style="10" customWidth="1"/>
    <col min="13058" max="13058" width="12.44140625" style="10" customWidth="1"/>
    <col min="13059" max="13059" width="3.88671875" style="10" customWidth="1"/>
    <col min="13060" max="13060" width="13.33203125" style="10" customWidth="1"/>
    <col min="13061" max="13061" width="3.109375" style="10" customWidth="1"/>
    <col min="13062" max="13062" width="9.109375" style="10"/>
    <col min="13063" max="13063" width="10.88671875" style="10" customWidth="1"/>
    <col min="13064" max="13064" width="7.88671875" style="10" customWidth="1"/>
    <col min="13065" max="13065" width="6.6640625" style="10" customWidth="1"/>
    <col min="13066" max="13066" width="13.33203125" style="10" customWidth="1"/>
    <col min="13067" max="13312" width="9.109375" style="10"/>
    <col min="13313" max="13313" width="15.44140625" style="10" customWidth="1"/>
    <col min="13314" max="13314" width="12.44140625" style="10" customWidth="1"/>
    <col min="13315" max="13315" width="3.88671875" style="10" customWidth="1"/>
    <col min="13316" max="13316" width="13.33203125" style="10" customWidth="1"/>
    <col min="13317" max="13317" width="3.109375" style="10" customWidth="1"/>
    <col min="13318" max="13318" width="9.109375" style="10"/>
    <col min="13319" max="13319" width="10.88671875" style="10" customWidth="1"/>
    <col min="13320" max="13320" width="7.88671875" style="10" customWidth="1"/>
    <col min="13321" max="13321" width="6.6640625" style="10" customWidth="1"/>
    <col min="13322" max="13322" width="13.33203125" style="10" customWidth="1"/>
    <col min="13323" max="13568" width="9.109375" style="10"/>
    <col min="13569" max="13569" width="15.44140625" style="10" customWidth="1"/>
    <col min="13570" max="13570" width="12.44140625" style="10" customWidth="1"/>
    <col min="13571" max="13571" width="3.88671875" style="10" customWidth="1"/>
    <col min="13572" max="13572" width="13.33203125" style="10" customWidth="1"/>
    <col min="13573" max="13573" width="3.109375" style="10" customWidth="1"/>
    <col min="13574" max="13574" width="9.109375" style="10"/>
    <col min="13575" max="13575" width="10.88671875" style="10" customWidth="1"/>
    <col min="13576" max="13576" width="7.88671875" style="10" customWidth="1"/>
    <col min="13577" max="13577" width="6.6640625" style="10" customWidth="1"/>
    <col min="13578" max="13578" width="13.33203125" style="10" customWidth="1"/>
    <col min="13579" max="13824" width="9.109375" style="10"/>
    <col min="13825" max="13825" width="15.44140625" style="10" customWidth="1"/>
    <col min="13826" max="13826" width="12.44140625" style="10" customWidth="1"/>
    <col min="13827" max="13827" width="3.88671875" style="10" customWidth="1"/>
    <col min="13828" max="13828" width="13.33203125" style="10" customWidth="1"/>
    <col min="13829" max="13829" width="3.109375" style="10" customWidth="1"/>
    <col min="13830" max="13830" width="9.109375" style="10"/>
    <col min="13831" max="13831" width="10.88671875" style="10" customWidth="1"/>
    <col min="13832" max="13832" width="7.88671875" style="10" customWidth="1"/>
    <col min="13833" max="13833" width="6.6640625" style="10" customWidth="1"/>
    <col min="13834" max="13834" width="13.33203125" style="10" customWidth="1"/>
    <col min="13835" max="14080" width="9.109375" style="10"/>
    <col min="14081" max="14081" width="15.44140625" style="10" customWidth="1"/>
    <col min="14082" max="14082" width="12.44140625" style="10" customWidth="1"/>
    <col min="14083" max="14083" width="3.88671875" style="10" customWidth="1"/>
    <col min="14084" max="14084" width="13.33203125" style="10" customWidth="1"/>
    <col min="14085" max="14085" width="3.109375" style="10" customWidth="1"/>
    <col min="14086" max="14086" width="9.109375" style="10"/>
    <col min="14087" max="14087" width="10.88671875" style="10" customWidth="1"/>
    <col min="14088" max="14088" width="7.88671875" style="10" customWidth="1"/>
    <col min="14089" max="14089" width="6.6640625" style="10" customWidth="1"/>
    <col min="14090" max="14090" width="13.33203125" style="10" customWidth="1"/>
    <col min="14091" max="14336" width="9.109375" style="10"/>
    <col min="14337" max="14337" width="15.44140625" style="10" customWidth="1"/>
    <col min="14338" max="14338" width="12.44140625" style="10" customWidth="1"/>
    <col min="14339" max="14339" width="3.88671875" style="10" customWidth="1"/>
    <col min="14340" max="14340" width="13.33203125" style="10" customWidth="1"/>
    <col min="14341" max="14341" width="3.109375" style="10" customWidth="1"/>
    <col min="14342" max="14342" width="9.109375" style="10"/>
    <col min="14343" max="14343" width="10.88671875" style="10" customWidth="1"/>
    <col min="14344" max="14344" width="7.88671875" style="10" customWidth="1"/>
    <col min="14345" max="14345" width="6.6640625" style="10" customWidth="1"/>
    <col min="14346" max="14346" width="13.33203125" style="10" customWidth="1"/>
    <col min="14347" max="14592" width="9.109375" style="10"/>
    <col min="14593" max="14593" width="15.44140625" style="10" customWidth="1"/>
    <col min="14594" max="14594" width="12.44140625" style="10" customWidth="1"/>
    <col min="14595" max="14595" width="3.88671875" style="10" customWidth="1"/>
    <col min="14596" max="14596" width="13.33203125" style="10" customWidth="1"/>
    <col min="14597" max="14597" width="3.109375" style="10" customWidth="1"/>
    <col min="14598" max="14598" width="9.109375" style="10"/>
    <col min="14599" max="14599" width="10.88671875" style="10" customWidth="1"/>
    <col min="14600" max="14600" width="7.88671875" style="10" customWidth="1"/>
    <col min="14601" max="14601" width="6.6640625" style="10" customWidth="1"/>
    <col min="14602" max="14602" width="13.33203125" style="10" customWidth="1"/>
    <col min="14603" max="14848" width="9.109375" style="10"/>
    <col min="14849" max="14849" width="15.44140625" style="10" customWidth="1"/>
    <col min="14850" max="14850" width="12.44140625" style="10" customWidth="1"/>
    <col min="14851" max="14851" width="3.88671875" style="10" customWidth="1"/>
    <col min="14852" max="14852" width="13.33203125" style="10" customWidth="1"/>
    <col min="14853" max="14853" width="3.109375" style="10" customWidth="1"/>
    <col min="14854" max="14854" width="9.109375" style="10"/>
    <col min="14855" max="14855" width="10.88671875" style="10" customWidth="1"/>
    <col min="14856" max="14856" width="7.88671875" style="10" customWidth="1"/>
    <col min="14857" max="14857" width="6.6640625" style="10" customWidth="1"/>
    <col min="14858" max="14858" width="13.33203125" style="10" customWidth="1"/>
    <col min="14859" max="15104" width="9.109375" style="10"/>
    <col min="15105" max="15105" width="15.44140625" style="10" customWidth="1"/>
    <col min="15106" max="15106" width="12.44140625" style="10" customWidth="1"/>
    <col min="15107" max="15107" width="3.88671875" style="10" customWidth="1"/>
    <col min="15108" max="15108" width="13.33203125" style="10" customWidth="1"/>
    <col min="15109" max="15109" width="3.109375" style="10" customWidth="1"/>
    <col min="15110" max="15110" width="9.109375" style="10"/>
    <col min="15111" max="15111" width="10.88671875" style="10" customWidth="1"/>
    <col min="15112" max="15112" width="7.88671875" style="10" customWidth="1"/>
    <col min="15113" max="15113" width="6.6640625" style="10" customWidth="1"/>
    <col min="15114" max="15114" width="13.33203125" style="10" customWidth="1"/>
    <col min="15115" max="15360" width="9.109375" style="10"/>
    <col min="15361" max="15361" width="15.44140625" style="10" customWidth="1"/>
    <col min="15362" max="15362" width="12.44140625" style="10" customWidth="1"/>
    <col min="15363" max="15363" width="3.88671875" style="10" customWidth="1"/>
    <col min="15364" max="15364" width="13.33203125" style="10" customWidth="1"/>
    <col min="15365" max="15365" width="3.109375" style="10" customWidth="1"/>
    <col min="15366" max="15366" width="9.109375" style="10"/>
    <col min="15367" max="15367" width="10.88671875" style="10" customWidth="1"/>
    <col min="15368" max="15368" width="7.88671875" style="10" customWidth="1"/>
    <col min="15369" max="15369" width="6.6640625" style="10" customWidth="1"/>
    <col min="15370" max="15370" width="13.33203125" style="10" customWidth="1"/>
    <col min="15371" max="15616" width="9.109375" style="10"/>
    <col min="15617" max="15617" width="15.44140625" style="10" customWidth="1"/>
    <col min="15618" max="15618" width="12.44140625" style="10" customWidth="1"/>
    <col min="15619" max="15619" width="3.88671875" style="10" customWidth="1"/>
    <col min="15620" max="15620" width="13.33203125" style="10" customWidth="1"/>
    <col min="15621" max="15621" width="3.109375" style="10" customWidth="1"/>
    <col min="15622" max="15622" width="9.109375" style="10"/>
    <col min="15623" max="15623" width="10.88671875" style="10" customWidth="1"/>
    <col min="15624" max="15624" width="7.88671875" style="10" customWidth="1"/>
    <col min="15625" max="15625" width="6.6640625" style="10" customWidth="1"/>
    <col min="15626" max="15626" width="13.33203125" style="10" customWidth="1"/>
    <col min="15627" max="15872" width="9.109375" style="10"/>
    <col min="15873" max="15873" width="15.44140625" style="10" customWidth="1"/>
    <col min="15874" max="15874" width="12.44140625" style="10" customWidth="1"/>
    <col min="15875" max="15875" width="3.88671875" style="10" customWidth="1"/>
    <col min="15876" max="15876" width="13.33203125" style="10" customWidth="1"/>
    <col min="15877" max="15877" width="3.109375" style="10" customWidth="1"/>
    <col min="15878" max="15878" width="9.109375" style="10"/>
    <col min="15879" max="15879" width="10.88671875" style="10" customWidth="1"/>
    <col min="15880" max="15880" width="7.88671875" style="10" customWidth="1"/>
    <col min="15881" max="15881" width="6.6640625" style="10" customWidth="1"/>
    <col min="15882" max="15882" width="13.33203125" style="10" customWidth="1"/>
    <col min="15883" max="16128" width="9.109375" style="10"/>
    <col min="16129" max="16129" width="15.44140625" style="10" customWidth="1"/>
    <col min="16130" max="16130" width="12.44140625" style="10" customWidth="1"/>
    <col min="16131" max="16131" width="3.88671875" style="10" customWidth="1"/>
    <col min="16132" max="16132" width="13.33203125" style="10" customWidth="1"/>
    <col min="16133" max="16133" width="3.109375" style="10" customWidth="1"/>
    <col min="16134" max="16134" width="9.109375" style="10"/>
    <col min="16135" max="16135" width="10.88671875" style="10" customWidth="1"/>
    <col min="16136" max="16136" width="7.88671875" style="10" customWidth="1"/>
    <col min="16137" max="16137" width="6.6640625" style="10" customWidth="1"/>
    <col min="16138" max="16138" width="13.33203125" style="10" customWidth="1"/>
    <col min="16139" max="16384" width="9.109375" style="10"/>
  </cols>
  <sheetData>
    <row r="1" spans="1:15" s="1" customFormat="1" ht="27.6" x14ac:dyDescent="0.65">
      <c r="A1" s="90" t="s">
        <v>0</v>
      </c>
      <c r="B1" s="91"/>
      <c r="C1" s="91"/>
      <c r="D1" s="91"/>
      <c r="E1" s="91"/>
      <c r="F1" s="91"/>
      <c r="G1" s="91"/>
      <c r="H1" s="91"/>
      <c r="I1" s="91"/>
      <c r="J1" s="92"/>
    </row>
    <row r="2" spans="1:15" s="3" customFormat="1" ht="15.75" customHeight="1" x14ac:dyDescent="0.3">
      <c r="A2" s="97" t="s">
        <v>48</v>
      </c>
      <c r="B2" s="93" t="s">
        <v>49</v>
      </c>
      <c r="C2" s="94"/>
      <c r="D2" s="94"/>
      <c r="E2" s="94"/>
      <c r="F2" s="94"/>
      <c r="G2" s="73"/>
      <c r="H2" s="78" t="s">
        <v>12</v>
      </c>
      <c r="I2" s="12"/>
      <c r="J2" s="81">
        <v>3000</v>
      </c>
      <c r="L2" s="83"/>
      <c r="M2" s="3" t="s">
        <v>55</v>
      </c>
    </row>
    <row r="3" spans="1:15" s="3" customFormat="1" ht="15.6" x14ac:dyDescent="0.3">
      <c r="A3" s="97"/>
      <c r="B3" s="94"/>
      <c r="C3" s="94"/>
      <c r="D3" s="94"/>
      <c r="E3" s="94"/>
      <c r="F3" s="94"/>
      <c r="J3" s="4"/>
    </row>
    <row r="4" spans="1:15" s="3" customFormat="1" ht="15.6" x14ac:dyDescent="0.3">
      <c r="A4" s="2" t="s">
        <v>1</v>
      </c>
      <c r="B4" s="98">
        <v>600000</v>
      </c>
      <c r="C4" s="99"/>
      <c r="E4" s="5" t="s">
        <v>2</v>
      </c>
      <c r="F4" s="68">
        <v>1000</v>
      </c>
      <c r="G4" s="5" t="s">
        <v>3</v>
      </c>
      <c r="H4" s="71">
        <v>4</v>
      </c>
      <c r="I4" s="5" t="s">
        <v>4</v>
      </c>
      <c r="J4" s="74">
        <v>3</v>
      </c>
      <c r="L4" s="39"/>
      <c r="M4" s="3" t="s">
        <v>54</v>
      </c>
      <c r="O4" s="5"/>
    </row>
    <row r="5" spans="1:15" s="5" customFormat="1" ht="15.6" x14ac:dyDescent="0.3">
      <c r="A5" s="6" t="s">
        <v>5</v>
      </c>
      <c r="B5" s="95" t="s">
        <v>44</v>
      </c>
      <c r="C5" s="96"/>
      <c r="E5" s="5" t="s">
        <v>6</v>
      </c>
      <c r="F5" s="69">
        <v>1</v>
      </c>
      <c r="G5" s="75" t="s">
        <v>7</v>
      </c>
      <c r="H5" s="72">
        <v>0.25</v>
      </c>
      <c r="I5" s="75" t="s">
        <v>8</v>
      </c>
      <c r="J5" s="76">
        <v>1978</v>
      </c>
    </row>
    <row r="6" spans="1:15" s="5" customFormat="1" ht="15.6" x14ac:dyDescent="0.3">
      <c r="A6" s="6" t="s">
        <v>9</v>
      </c>
      <c r="B6" s="82">
        <f>B4/F4</f>
        <v>600</v>
      </c>
      <c r="E6" s="5" t="s">
        <v>42</v>
      </c>
      <c r="F6" s="70" t="s">
        <v>46</v>
      </c>
      <c r="I6" s="5" t="s">
        <v>47</v>
      </c>
      <c r="J6" s="77" t="s">
        <v>45</v>
      </c>
      <c r="M6" s="100" t="s">
        <v>56</v>
      </c>
    </row>
    <row r="7" spans="1:15" ht="10.5" customHeight="1" thickBot="1" x14ac:dyDescent="0.4">
      <c r="A7" s="7"/>
      <c r="B7" s="8"/>
      <c r="C7" s="8"/>
      <c r="D7" s="8"/>
      <c r="E7" s="8"/>
      <c r="F7" s="8"/>
      <c r="G7" s="8"/>
      <c r="H7" s="8"/>
      <c r="I7" s="8"/>
      <c r="J7" s="9"/>
    </row>
    <row r="8" spans="1:15" s="28" customFormat="1" ht="21" x14ac:dyDescent="0.5">
      <c r="A8" s="87" t="s">
        <v>19</v>
      </c>
      <c r="B8" s="88"/>
      <c r="C8" s="88"/>
      <c r="D8" s="88"/>
      <c r="E8" s="88"/>
      <c r="F8" s="88"/>
      <c r="G8" s="88"/>
      <c r="H8" s="88"/>
      <c r="I8" s="88"/>
      <c r="J8" s="89"/>
    </row>
    <row r="9" spans="1:15" s="19" customFormat="1" ht="15.6" x14ac:dyDescent="0.3">
      <c r="A9" s="29"/>
      <c r="B9" s="12" t="s">
        <v>20</v>
      </c>
      <c r="C9" s="12"/>
      <c r="D9" s="59">
        <v>0.25</v>
      </c>
      <c r="E9" s="31"/>
      <c r="F9" s="31"/>
      <c r="H9" s="12" t="s">
        <v>21</v>
      </c>
      <c r="I9" s="12"/>
      <c r="J9" s="39">
        <f>(PMT(D10/12,(D12*12),(J24*(1-D9)),0)*-1)</f>
        <v>3146.4652884875063</v>
      </c>
    </row>
    <row r="10" spans="1:15" s="19" customFormat="1" ht="15.6" x14ac:dyDescent="0.3">
      <c r="A10" s="29"/>
      <c r="B10" s="12" t="s">
        <v>50</v>
      </c>
      <c r="C10" s="12"/>
      <c r="D10" s="60">
        <v>7.4999999999999997E-2</v>
      </c>
      <c r="E10" s="31"/>
      <c r="F10" s="31"/>
      <c r="G10" s="31"/>
      <c r="H10" s="12" t="s">
        <v>22</v>
      </c>
      <c r="I10" s="12"/>
      <c r="J10" s="39">
        <f>D13/12</f>
        <v>100</v>
      </c>
    </row>
    <row r="11" spans="1:15" s="19" customFormat="1" ht="16.2" thickBot="1" x14ac:dyDescent="0.35">
      <c r="A11" s="29"/>
      <c r="B11" s="12" t="s">
        <v>23</v>
      </c>
      <c r="C11" s="12"/>
      <c r="D11" s="60">
        <v>0.01</v>
      </c>
      <c r="E11" s="31"/>
      <c r="F11" s="31"/>
      <c r="G11" s="31"/>
      <c r="H11" s="12" t="s">
        <v>24</v>
      </c>
      <c r="I11" s="12"/>
      <c r="J11" s="57">
        <f>(B4*D11)/12</f>
        <v>500</v>
      </c>
    </row>
    <row r="12" spans="1:15" s="19" customFormat="1" ht="16.2" thickBot="1" x14ac:dyDescent="0.35">
      <c r="A12" s="29"/>
      <c r="B12" s="12" t="s">
        <v>25</v>
      </c>
      <c r="C12" s="12"/>
      <c r="D12" s="61">
        <v>30</v>
      </c>
      <c r="E12" s="31"/>
      <c r="F12" s="31"/>
      <c r="G12" s="31"/>
      <c r="H12" s="12" t="s">
        <v>26</v>
      </c>
      <c r="J12" s="58">
        <f>SUM(J9:J11)</f>
        <v>3746.4652884875063</v>
      </c>
    </row>
    <row r="13" spans="1:15" s="19" customFormat="1" ht="15.6" x14ac:dyDescent="0.3">
      <c r="A13" s="29"/>
      <c r="B13" s="12" t="s">
        <v>27</v>
      </c>
      <c r="C13" s="12"/>
      <c r="D13" s="62">
        <v>1200</v>
      </c>
      <c r="E13" s="31"/>
      <c r="F13" s="31"/>
      <c r="G13" s="31"/>
      <c r="J13" s="21"/>
    </row>
    <row r="14" spans="1:15" s="3" customFormat="1" ht="16.2" thickBot="1" x14ac:dyDescent="0.35">
      <c r="A14" s="33"/>
      <c r="B14" s="34"/>
      <c r="C14" s="34"/>
      <c r="D14" s="34"/>
      <c r="E14" s="35"/>
      <c r="F14" s="35"/>
      <c r="G14" s="35"/>
      <c r="H14" s="34"/>
      <c r="I14" s="34"/>
      <c r="J14" s="36"/>
    </row>
    <row r="15" spans="1:15" s="28" customFormat="1" ht="21" x14ac:dyDescent="0.5">
      <c r="A15" s="87" t="s">
        <v>52</v>
      </c>
      <c r="B15" s="88"/>
      <c r="C15" s="88"/>
      <c r="D15" s="88"/>
      <c r="E15" s="88"/>
      <c r="F15" s="88"/>
      <c r="G15" s="88"/>
      <c r="H15" s="88"/>
      <c r="I15" s="88"/>
      <c r="J15" s="89"/>
    </row>
    <row r="16" spans="1:15" s="40" customFormat="1" ht="15.75" customHeight="1" x14ac:dyDescent="0.3">
      <c r="A16" s="37"/>
      <c r="B16" s="12" t="s">
        <v>28</v>
      </c>
      <c r="C16" s="12"/>
      <c r="D16" s="59">
        <v>0.1</v>
      </c>
      <c r="E16" s="38"/>
      <c r="F16" s="38"/>
      <c r="G16" s="38"/>
      <c r="H16" s="12" t="s">
        <v>29</v>
      </c>
      <c r="I16" s="12"/>
      <c r="J16" s="56">
        <v>0</v>
      </c>
    </row>
    <row r="17" spans="1:14" s="40" customFormat="1" ht="15.75" customHeight="1" x14ac:dyDescent="0.3">
      <c r="A17" s="37"/>
      <c r="B17" s="16" t="s">
        <v>36</v>
      </c>
      <c r="C17" s="16"/>
      <c r="D17" s="65">
        <v>10000</v>
      </c>
      <c r="E17" s="38"/>
      <c r="F17" s="38"/>
      <c r="G17" s="38"/>
      <c r="H17" s="12" t="s">
        <v>53</v>
      </c>
      <c r="I17" s="12"/>
      <c r="J17" s="56">
        <v>75</v>
      </c>
    </row>
    <row r="18" spans="1:14" s="19" customFormat="1" ht="15.6" x14ac:dyDescent="0.3">
      <c r="A18" s="29"/>
      <c r="E18" s="31"/>
      <c r="F18" s="31"/>
      <c r="G18" s="31"/>
      <c r="H18" s="12" t="s">
        <v>31</v>
      </c>
      <c r="I18" s="12"/>
      <c r="J18" s="56">
        <v>100</v>
      </c>
    </row>
    <row r="19" spans="1:14" s="19" customFormat="1" ht="15.6" x14ac:dyDescent="0.3">
      <c r="A19" s="29"/>
      <c r="B19" s="12" t="s">
        <v>30</v>
      </c>
      <c r="C19" s="12"/>
      <c r="D19" s="59">
        <v>0</v>
      </c>
      <c r="E19" s="31"/>
      <c r="F19" s="31"/>
      <c r="G19" s="31"/>
      <c r="H19" s="12" t="s">
        <v>33</v>
      </c>
      <c r="I19" s="12"/>
      <c r="J19" s="56">
        <v>75</v>
      </c>
    </row>
    <row r="20" spans="1:14" s="19" customFormat="1" ht="15.6" x14ac:dyDescent="0.3">
      <c r="A20" s="29"/>
      <c r="B20" s="12" t="s">
        <v>32</v>
      </c>
      <c r="C20" s="12"/>
      <c r="D20" s="59">
        <v>0</v>
      </c>
      <c r="E20" s="31"/>
      <c r="F20" s="31"/>
      <c r="G20" s="31"/>
      <c r="H20" s="12" t="s">
        <v>35</v>
      </c>
      <c r="I20" s="12"/>
      <c r="J20" s="56">
        <v>0</v>
      </c>
    </row>
    <row r="21" spans="1:14" s="19" customFormat="1" ht="15.6" x14ac:dyDescent="0.3">
      <c r="A21" s="29"/>
      <c r="B21" s="12" t="s">
        <v>34</v>
      </c>
      <c r="C21" s="12"/>
      <c r="D21" s="30">
        <f>D19+D20</f>
        <v>0</v>
      </c>
      <c r="E21" s="31"/>
      <c r="F21" s="31"/>
      <c r="G21" s="31"/>
      <c r="H21" s="12" t="s">
        <v>37</v>
      </c>
      <c r="I21" s="12"/>
      <c r="J21" s="39">
        <f>(J2*D21)+J16+J18+J19+J20+(J2*D16)+J17</f>
        <v>550</v>
      </c>
    </row>
    <row r="22" spans="1:14" s="3" customFormat="1" ht="16.2" thickBot="1" x14ac:dyDescent="0.35">
      <c r="A22" s="41"/>
      <c r="E22" s="42"/>
      <c r="F22" s="42"/>
      <c r="G22" s="42"/>
      <c r="J22" s="4"/>
    </row>
    <row r="23" spans="1:14" s="11" customFormat="1" ht="25.8" x14ac:dyDescent="0.5">
      <c r="A23" s="47" t="s">
        <v>10</v>
      </c>
      <c r="B23" s="48"/>
      <c r="C23" s="48"/>
      <c r="D23" s="48"/>
      <c r="E23" s="49"/>
      <c r="F23" s="87" t="s">
        <v>11</v>
      </c>
      <c r="G23" s="88"/>
      <c r="H23" s="88"/>
      <c r="I23" s="88"/>
      <c r="J23" s="89"/>
      <c r="N23" s="101" t="s">
        <v>57</v>
      </c>
    </row>
    <row r="24" spans="1:14" s="15" customFormat="1" ht="16.5" customHeight="1" x14ac:dyDescent="0.3">
      <c r="A24" s="17"/>
      <c r="B24" s="78" t="s">
        <v>43</v>
      </c>
      <c r="C24" s="12"/>
      <c r="D24" s="67">
        <f>J2-J21-J10-J11</f>
        <v>1850</v>
      </c>
      <c r="E24" s="13"/>
      <c r="F24" s="14"/>
      <c r="H24" s="78" t="s">
        <v>38</v>
      </c>
      <c r="I24" s="12"/>
      <c r="J24" s="32">
        <f>B4</f>
        <v>600000</v>
      </c>
    </row>
    <row r="25" spans="1:14" s="19" customFormat="1" ht="16.5" customHeight="1" x14ac:dyDescent="0.3">
      <c r="A25" s="17"/>
      <c r="B25" s="80" t="s">
        <v>13</v>
      </c>
      <c r="D25" s="66">
        <f>D24-J9</f>
        <v>-1296.4652884875063</v>
      </c>
      <c r="E25" s="18"/>
      <c r="F25" s="17"/>
      <c r="J25" s="21"/>
    </row>
    <row r="26" spans="1:14" s="19" customFormat="1" ht="16.5" customHeight="1" x14ac:dyDescent="0.3">
      <c r="A26" s="20" t="s">
        <v>14</v>
      </c>
      <c r="E26" s="18"/>
      <c r="F26" s="17"/>
      <c r="H26" s="12" t="s">
        <v>39</v>
      </c>
      <c r="I26" s="12"/>
      <c r="J26" s="39">
        <f>J24*D9</f>
        <v>150000</v>
      </c>
    </row>
    <row r="27" spans="1:14" s="19" customFormat="1" ht="16.5" customHeight="1" x14ac:dyDescent="0.3">
      <c r="A27" s="17"/>
      <c r="B27" s="80" t="s">
        <v>15</v>
      </c>
      <c r="C27" s="16"/>
      <c r="D27" s="63">
        <f>D25*12</f>
        <v>-15557.583461850076</v>
      </c>
      <c r="E27" s="18"/>
      <c r="F27" s="20"/>
      <c r="H27" s="16" t="s">
        <v>40</v>
      </c>
      <c r="I27" s="16"/>
      <c r="J27" s="39">
        <f>(J24*(1-D9))*0.025+550</f>
        <v>11800</v>
      </c>
    </row>
    <row r="28" spans="1:14" s="19" customFormat="1" ht="16.5" customHeight="1" x14ac:dyDescent="0.3">
      <c r="A28" s="17"/>
      <c r="B28" s="79" t="s">
        <v>16</v>
      </c>
      <c r="C28" s="16"/>
      <c r="D28" s="64">
        <f>(D25*12)/J29</f>
        <v>-9.0556364737194847E-2</v>
      </c>
      <c r="E28" s="22"/>
      <c r="F28" s="17"/>
      <c r="H28" s="16" t="s">
        <v>36</v>
      </c>
      <c r="J28" s="39">
        <f>D17</f>
        <v>10000</v>
      </c>
    </row>
    <row r="29" spans="1:14" s="19" customFormat="1" ht="16.5" customHeight="1" x14ac:dyDescent="0.3">
      <c r="A29" s="17"/>
      <c r="B29" s="79" t="s">
        <v>17</v>
      </c>
      <c r="C29" s="16"/>
      <c r="D29" s="64">
        <f>(D24*12)/J24</f>
        <v>3.6999999999999998E-2</v>
      </c>
      <c r="E29" s="22"/>
      <c r="F29" s="17"/>
      <c r="H29" s="23" t="s">
        <v>18</v>
      </c>
      <c r="J29" s="67">
        <f>SUM(J26:J27)+D17</f>
        <v>171800</v>
      </c>
    </row>
    <row r="30" spans="1:14" ht="10.5" customHeight="1" thickBot="1" x14ac:dyDescent="0.4">
      <c r="A30" s="24"/>
      <c r="B30" s="25"/>
      <c r="C30" s="25"/>
      <c r="D30" s="26"/>
      <c r="E30" s="27"/>
      <c r="F30" s="24"/>
      <c r="G30" s="8"/>
      <c r="H30" s="8"/>
      <c r="I30" s="8"/>
      <c r="J30" s="9"/>
    </row>
    <row r="31" spans="1:14" s="3" customFormat="1" ht="23.25" customHeight="1" x14ac:dyDescent="0.45">
      <c r="A31" s="45" t="s">
        <v>51</v>
      </c>
      <c r="B31" s="46"/>
      <c r="C31" s="43"/>
      <c r="D31" s="43"/>
      <c r="E31" s="43"/>
      <c r="F31" s="43"/>
      <c r="G31" s="43"/>
      <c r="H31" s="43"/>
      <c r="I31" s="43"/>
      <c r="J31" s="44"/>
    </row>
    <row r="32" spans="1:14" s="3" customFormat="1" ht="19.5" customHeight="1" x14ac:dyDescent="0.3">
      <c r="A32" s="50"/>
      <c r="B32" s="51"/>
      <c r="C32" s="51"/>
      <c r="D32" s="51"/>
      <c r="E32" s="51"/>
      <c r="F32" s="51"/>
      <c r="G32" s="51"/>
      <c r="H32" s="51"/>
      <c r="I32" s="51"/>
      <c r="J32" s="52"/>
    </row>
    <row r="33" spans="1:10" s="3" customFormat="1" ht="19.5" customHeight="1" x14ac:dyDescent="0.3">
      <c r="A33" s="50"/>
      <c r="B33" s="51"/>
      <c r="C33" s="51"/>
      <c r="D33" s="51"/>
      <c r="E33" s="51"/>
      <c r="F33" s="51"/>
      <c r="G33" s="51"/>
      <c r="H33" s="51"/>
      <c r="I33" s="51"/>
      <c r="J33" s="52"/>
    </row>
    <row r="34" spans="1:10" s="3" customFormat="1" ht="19.5" customHeight="1" x14ac:dyDescent="0.3">
      <c r="A34" s="53"/>
      <c r="B34" s="54"/>
      <c r="C34" s="54"/>
      <c r="D34" s="54"/>
      <c r="E34" s="54"/>
      <c r="F34" s="54"/>
      <c r="G34" s="54"/>
      <c r="H34" s="54"/>
      <c r="I34" s="54"/>
      <c r="J34" s="55"/>
    </row>
    <row r="35" spans="1:10" ht="57" customHeight="1" thickBot="1" x14ac:dyDescent="0.4">
      <c r="A35" s="84" t="s">
        <v>41</v>
      </c>
      <c r="B35" s="85"/>
      <c r="C35" s="85"/>
      <c r="D35" s="85"/>
      <c r="E35" s="85"/>
      <c r="F35" s="85"/>
      <c r="G35" s="85"/>
      <c r="H35" s="85"/>
      <c r="I35" s="85"/>
      <c r="J35" s="86"/>
    </row>
  </sheetData>
  <mergeCells count="9">
    <mergeCell ref="A35:J35"/>
    <mergeCell ref="A8:J8"/>
    <mergeCell ref="A15:J15"/>
    <mergeCell ref="A1:J1"/>
    <mergeCell ref="B2:F3"/>
    <mergeCell ref="B5:C5"/>
    <mergeCell ref="F23:J23"/>
    <mergeCell ref="A2:A3"/>
    <mergeCell ref="B4:C4"/>
  </mergeCells>
  <conditionalFormatting sqref="D25">
    <cfRule type="cellIs" dxfId="1" priority="1" operator="greaterThan">
      <formula>0</formula>
    </cfRule>
    <cfRule type="cellIs" dxfId="0" priority="2" operator="lessThan">
      <formula>0</formula>
    </cfRule>
  </conditionalFormatting>
  <hyperlinks>
    <hyperlink ref="N23" r:id="rId1" xr:uid="{5FCC96DA-B6B6-4FE5-8C53-0A76975B9E8F}"/>
  </hyperlinks>
  <pageMargins left="0.45" right="0.45" top="0.2" bottom="0.1"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Analysis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Joel Wright</dc:creator>
  <cp:lastModifiedBy>Joel Wright</cp:lastModifiedBy>
  <cp:lastPrinted>2026-01-08T16:46:17Z</cp:lastPrinted>
  <dcterms:created xsi:type="dcterms:W3CDTF">2020-07-26T04:10:24Z</dcterms:created>
  <dcterms:modified xsi:type="dcterms:W3CDTF">2026-01-08T17:47:49Z</dcterms:modified>
</cp:coreProperties>
</file>